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DieseArbeitsmappe" defaultThemeVersion="164011"/>
  <bookViews>
    <workbookView xWindow="-120" yWindow="-120" windowWidth="29040" windowHeight="15840" tabRatio="833" firstSheet="1" activeTab="3"/>
  </bookViews>
  <sheets>
    <sheet name="A Versorgte Gebiete - Coverage" sheetId="4" r:id="rId1"/>
    <sheet name="B Geschwindigkeitskategorien" sheetId="7" r:id="rId2"/>
    <sheet name="C Versorgte Gebiete - ohne Netz" sheetId="6" r:id="rId3"/>
    <sheet name="Codierung+Check" sheetId="8" r:id="rId4"/>
    <sheet name="Tab Anwendungsfälle" sheetId="10" r:id="rId5"/>
    <sheet name="Abb FTTx vs. Technologie" sheetId="9" r:id="rId6"/>
  </sheets>
  <definedNames>
    <definedName name="_xlnm.Print_Area" localSheetId="0">'A Versorgte Gebiete - Coverage'!$A$1:$AB$108</definedName>
    <definedName name="_xlnm.Print_Area" localSheetId="5">'Abb FTTx vs. Technologie'!$C$3:$N$31</definedName>
    <definedName name="_xlnm.Print_Area" localSheetId="2">'C Versorgte Gebiete - ohne Netz'!$A$1:$H$18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8" i="8" l="1"/>
  <c r="A5" i="8"/>
  <c r="C194" i="8"/>
  <c r="E65" i="10" l="1"/>
  <c r="E66" i="10"/>
  <c r="D65" i="10"/>
  <c r="D66" i="10"/>
  <c r="C137" i="8"/>
  <c r="C126" i="8"/>
  <c r="D55" i="7"/>
  <c r="D57" i="10" l="1"/>
  <c r="E57" i="10" s="1"/>
  <c r="C122" i="8"/>
  <c r="C180" i="8" s="1"/>
  <c r="D44" i="7" l="1"/>
  <c r="G9" i="8" l="1"/>
  <c r="D63" i="7" l="1"/>
  <c r="C143" i="8" s="1"/>
  <c r="C200" i="8" s="1"/>
  <c r="C18" i="10" l="1"/>
  <c r="C15" i="10"/>
  <c r="C12" i="10"/>
  <c r="C58" i="8"/>
  <c r="C55" i="8"/>
  <c r="C52" i="8"/>
  <c r="D82" i="4"/>
  <c r="D81" i="4"/>
  <c r="D80" i="4"/>
  <c r="D79" i="4"/>
  <c r="D78" i="4"/>
  <c r="D77" i="4"/>
  <c r="D76" i="4"/>
  <c r="D75" i="4"/>
  <c r="D74" i="4"/>
  <c r="D21" i="4"/>
  <c r="D18" i="4"/>
  <c r="D15" i="4"/>
  <c r="D29" i="4" l="1"/>
  <c r="D25" i="4"/>
  <c r="C22" i="10" l="1"/>
  <c r="C23" i="10"/>
  <c r="E9" i="8"/>
  <c r="D88" i="4"/>
  <c r="D87" i="4"/>
  <c r="D86" i="4"/>
  <c r="D85" i="4"/>
  <c r="D84" i="4"/>
  <c r="D27" i="4" l="1"/>
  <c r="C25" i="10" s="1"/>
  <c r="D28" i="4"/>
  <c r="C26" i="10" s="1"/>
  <c r="D26" i="4"/>
  <c r="C24" i="10" s="1"/>
  <c r="D97" i="4" l="1"/>
  <c r="D39" i="4" l="1"/>
  <c r="D35" i="7" l="1"/>
  <c r="D35" i="10" s="1"/>
  <c r="E35" i="10" s="1"/>
  <c r="D38" i="4"/>
  <c r="C35" i="10" s="1"/>
  <c r="H101" i="4" l="1"/>
  <c r="H102" i="4"/>
  <c r="D43" i="7" l="1"/>
  <c r="D54" i="10" s="1"/>
  <c r="E54" i="10" s="1"/>
  <c r="C125" i="8" l="1"/>
  <c r="C183" i="8" s="1"/>
  <c r="C116" i="8"/>
  <c r="C174" i="8" s="1"/>
  <c r="C75" i="8"/>
  <c r="I29" i="8"/>
  <c r="I28" i="8"/>
  <c r="I17" i="8"/>
  <c r="I16" i="8"/>
  <c r="I15" i="8"/>
  <c r="I14" i="8"/>
  <c r="H60" i="7"/>
  <c r="H59" i="7"/>
  <c r="H12" i="7"/>
  <c r="D46" i="7" s="1"/>
  <c r="D56" i="10" s="1"/>
  <c r="E56" i="10" s="1"/>
  <c r="H11" i="7"/>
  <c r="D45" i="7" s="1"/>
  <c r="D55" i="10" s="1"/>
  <c r="E55" i="10" s="1"/>
  <c r="H10" i="7"/>
  <c r="D13" i="7" s="1"/>
  <c r="H9" i="7"/>
  <c r="I9" i="8" l="1"/>
  <c r="D21" i="7"/>
  <c r="D18" i="7"/>
  <c r="D15" i="7"/>
  <c r="C127" i="8"/>
  <c r="C184" i="8" s="1"/>
  <c r="C128" i="8"/>
  <c r="C185" i="8" s="1"/>
  <c r="D95" i="4"/>
  <c r="D93" i="4"/>
  <c r="D91" i="4"/>
  <c r="D94" i="4"/>
  <c r="D92" i="4"/>
  <c r="D90" i="4"/>
  <c r="D71" i="4"/>
  <c r="D68" i="4"/>
  <c r="D35" i="4"/>
  <c r="D33" i="4"/>
  <c r="D31" i="4"/>
  <c r="D36" i="4"/>
  <c r="D34" i="4"/>
  <c r="D32" i="4"/>
  <c r="D33" i="7"/>
  <c r="D31" i="7"/>
  <c r="D29" i="7"/>
  <c r="D32" i="7"/>
  <c r="D30" i="7"/>
  <c r="D28" i="7"/>
  <c r="D12" i="10" l="1"/>
  <c r="E12" i="10" s="1"/>
  <c r="C96" i="8"/>
  <c r="C154" i="8" s="1"/>
  <c r="D15" i="10"/>
  <c r="E15" i="10" s="1"/>
  <c r="C99" i="8"/>
  <c r="C157" i="8" s="1"/>
  <c r="C102" i="8"/>
  <c r="C160" i="8" s="1"/>
  <c r="D18" i="10"/>
  <c r="E18" i="10" s="1"/>
  <c r="D32" i="10"/>
  <c r="E32" i="10" s="1"/>
  <c r="C113" i="8"/>
  <c r="C171" i="8" s="1"/>
  <c r="C110" i="8"/>
  <c r="C168" i="8" s="1"/>
  <c r="D29" i="10"/>
  <c r="E29" i="10" s="1"/>
  <c r="C71" i="8"/>
  <c r="C31" i="10"/>
  <c r="C32" i="10"/>
  <c r="C72" i="8"/>
  <c r="D28" i="10"/>
  <c r="E28" i="10" s="1"/>
  <c r="C109" i="8"/>
  <c r="C167" i="8" s="1"/>
  <c r="C112" i="8"/>
  <c r="C170" i="8" s="1"/>
  <c r="D31" i="10"/>
  <c r="E31" i="10" s="1"/>
  <c r="C73" i="8"/>
  <c r="C33" i="10"/>
  <c r="C114" i="8"/>
  <c r="C172" i="8" s="1"/>
  <c r="D33" i="10"/>
  <c r="E33" i="10" s="1"/>
  <c r="C28" i="10"/>
  <c r="C68" i="8"/>
  <c r="D30" i="10"/>
  <c r="E30" i="10" s="1"/>
  <c r="C111" i="8"/>
  <c r="C169" i="8" s="1"/>
  <c r="C69" i="8"/>
  <c r="C29" i="10"/>
  <c r="C30" i="10"/>
  <c r="C70" i="8"/>
  <c r="C36" i="10" l="1"/>
  <c r="C76" i="8"/>
  <c r="D54" i="7"/>
  <c r="D50" i="7"/>
  <c r="D48" i="7"/>
  <c r="D61" i="7"/>
  <c r="D60" i="7"/>
  <c r="D53" i="7"/>
  <c r="D52" i="7"/>
  <c r="D51" i="7"/>
  <c r="D40" i="7"/>
  <c r="D40" i="10" s="1"/>
  <c r="D39" i="7"/>
  <c r="D38" i="7"/>
  <c r="D36" i="7"/>
  <c r="D26" i="7"/>
  <c r="D25" i="7"/>
  <c r="D23" i="7"/>
  <c r="D22" i="7"/>
  <c r="D20" i="7"/>
  <c r="D19" i="7"/>
  <c r="D17" i="7"/>
  <c r="D16" i="7"/>
  <c r="D12" i="7"/>
  <c r="D11" i="7"/>
  <c r="D10" i="7"/>
  <c r="D9" i="7"/>
  <c r="D109" i="4"/>
  <c r="D108" i="4"/>
  <c r="D107" i="4"/>
  <c r="D106" i="4"/>
  <c r="D105" i="4"/>
  <c r="D104" i="4"/>
  <c r="D103" i="4"/>
  <c r="D102" i="4"/>
  <c r="D98" i="4"/>
  <c r="D72" i="4"/>
  <c r="D70" i="4"/>
  <c r="D69" i="4"/>
  <c r="D58" i="4"/>
  <c r="D57" i="4"/>
  <c r="D56" i="4"/>
  <c r="D55" i="4"/>
  <c r="D54" i="4"/>
  <c r="D53" i="4"/>
  <c r="D52" i="4"/>
  <c r="D51" i="4"/>
  <c r="D23" i="4"/>
  <c r="D22" i="4"/>
  <c r="D20" i="4"/>
  <c r="D19" i="4"/>
  <c r="D17" i="4"/>
  <c r="D16" i="4"/>
  <c r="D13" i="4"/>
  <c r="D12" i="4"/>
  <c r="D11" i="4"/>
  <c r="D10" i="4"/>
  <c r="D9" i="4"/>
  <c r="D64" i="10" l="1"/>
  <c r="E64" i="10" s="1"/>
  <c r="C135" i="8"/>
  <c r="C192" i="8" s="1"/>
  <c r="C136" i="8"/>
  <c r="C193" i="8" s="1"/>
  <c r="D62" i="10"/>
  <c r="E62" i="10" s="1"/>
  <c r="C133" i="8"/>
  <c r="C190" i="8" s="1"/>
  <c r="D63" i="10"/>
  <c r="E63" i="10" s="1"/>
  <c r="C134" i="8"/>
  <c r="C191" i="8" s="1"/>
  <c r="D61" i="10"/>
  <c r="E61" i="10" s="1"/>
  <c r="C132" i="8"/>
  <c r="C189" i="8" s="1"/>
  <c r="C46" i="10"/>
  <c r="C82" i="8"/>
  <c r="C6" i="10"/>
  <c r="C46" i="8"/>
  <c r="C10" i="10"/>
  <c r="C50" i="8"/>
  <c r="C17" i="10"/>
  <c r="C57" i="8"/>
  <c r="C81" i="8"/>
  <c r="C45" i="10"/>
  <c r="C85" i="8"/>
  <c r="C49" i="10"/>
  <c r="D9" i="10"/>
  <c r="E9" i="10" s="1"/>
  <c r="C93" i="8"/>
  <c r="C151" i="8" s="1"/>
  <c r="D16" i="10"/>
  <c r="E16" i="10" s="1"/>
  <c r="C100" i="8"/>
  <c r="C158" i="8" s="1"/>
  <c r="D25" i="10"/>
  <c r="E25" i="10" s="1"/>
  <c r="C106" i="8"/>
  <c r="C164" i="8" s="1"/>
  <c r="D39" i="10"/>
  <c r="E39" i="10" s="1"/>
  <c r="C120" i="8"/>
  <c r="C178" i="8" s="1"/>
  <c r="D6" i="10"/>
  <c r="E6" i="10" s="1"/>
  <c r="C90" i="8"/>
  <c r="C148" i="8" s="1"/>
  <c r="D10" i="10"/>
  <c r="E10" i="10" s="1"/>
  <c r="C94" i="8"/>
  <c r="C152" i="8" s="1"/>
  <c r="D17" i="10"/>
  <c r="E17" i="10" s="1"/>
  <c r="C101" i="8"/>
  <c r="C159" i="8" s="1"/>
  <c r="D26" i="10"/>
  <c r="E26" i="10" s="1"/>
  <c r="C107" i="8"/>
  <c r="C165" i="8" s="1"/>
  <c r="E40" i="10"/>
  <c r="C121" i="8"/>
  <c r="C179" i="8" s="1"/>
  <c r="D50" i="10"/>
  <c r="E50" i="10" s="1"/>
  <c r="C140" i="8"/>
  <c r="C197" i="8" s="1"/>
  <c r="C7" i="10"/>
  <c r="C47" i="8"/>
  <c r="C42" i="10"/>
  <c r="C78" i="8"/>
  <c r="C8" i="10"/>
  <c r="C48" i="8"/>
  <c r="C14" i="10"/>
  <c r="C54" i="8"/>
  <c r="C20" i="10"/>
  <c r="C60" i="8"/>
  <c r="C79" i="8"/>
  <c r="C43" i="10"/>
  <c r="C83" i="8"/>
  <c r="C47" i="10"/>
  <c r="D7" i="10"/>
  <c r="E7" i="10" s="1"/>
  <c r="C91" i="8"/>
  <c r="C149" i="8" s="1"/>
  <c r="D13" i="10"/>
  <c r="E13" i="10" s="1"/>
  <c r="C97" i="8"/>
  <c r="C155" i="8" s="1"/>
  <c r="D19" i="10"/>
  <c r="E19" i="10" s="1"/>
  <c r="C103" i="8"/>
  <c r="C161" i="8" s="1"/>
  <c r="D36" i="10"/>
  <c r="E36" i="10" s="1"/>
  <c r="C117" i="8"/>
  <c r="C175" i="8" s="1"/>
  <c r="C141" i="8"/>
  <c r="C198" i="8" s="1"/>
  <c r="D51" i="10"/>
  <c r="E51" i="10" s="1"/>
  <c r="C13" i="10"/>
  <c r="C53" i="8"/>
  <c r="C19" i="10"/>
  <c r="C59" i="8"/>
  <c r="C9" i="10"/>
  <c r="C49" i="8"/>
  <c r="C16" i="10"/>
  <c r="C56" i="8"/>
  <c r="C44" i="10"/>
  <c r="C80" i="8"/>
  <c r="C48" i="10"/>
  <c r="C84" i="8"/>
  <c r="D8" i="10"/>
  <c r="E8" i="10" s="1"/>
  <c r="C92" i="8"/>
  <c r="C150" i="8" s="1"/>
  <c r="D14" i="10"/>
  <c r="E14" i="10" s="1"/>
  <c r="C98" i="8"/>
  <c r="C156" i="8" s="1"/>
  <c r="D20" i="10"/>
  <c r="E20" i="10" s="1"/>
  <c r="C104" i="8"/>
  <c r="C162" i="8" s="1"/>
  <c r="D38" i="10"/>
  <c r="E38" i="10" s="1"/>
  <c r="C119" i="8"/>
  <c r="C177" i="8" s="1"/>
  <c r="D59" i="10"/>
  <c r="E59" i="10" s="1"/>
  <c r="C130" i="8"/>
  <c r="C187" i="8" s="1"/>
  <c r="M5" i="8"/>
  <c r="N5" i="8" s="1"/>
  <c r="K5" i="8"/>
  <c r="I5" i="8"/>
  <c r="G5" i="8"/>
  <c r="P5" i="8" l="1"/>
  <c r="E38" i="8"/>
  <c r="M9" i="8" l="1"/>
  <c r="F5" i="8"/>
  <c r="L5" i="8"/>
  <c r="M38" i="8"/>
  <c r="K38" i="8"/>
  <c r="J5" i="8"/>
  <c r="H5" i="8"/>
  <c r="I38" i="8"/>
  <c r="G38" i="8"/>
  <c r="K9" i="8"/>
  <c r="C38" i="8" l="1"/>
  <c r="C9" i="8"/>
  <c r="A9" i="8" s="1"/>
</calcChain>
</file>

<file path=xl/sharedStrings.xml><?xml version="1.0" encoding="utf-8"?>
<sst xmlns="http://schemas.openxmlformats.org/spreadsheetml/2006/main" count="671" uniqueCount="261">
  <si>
    <t>Download</t>
  </si>
  <si>
    <t>Upload</t>
  </si>
  <si>
    <t>MIN</t>
  </si>
  <si>
    <t>MAX</t>
  </si>
  <si>
    <t>Technologie</t>
  </si>
  <si>
    <t>Festnetz</t>
  </si>
  <si>
    <t>Hybrid-Dienst</t>
  </si>
  <si>
    <t>DSL über eigene Leitung</t>
  </si>
  <si>
    <t>DSL über entbündelte Leitung</t>
  </si>
  <si>
    <t>Virtuelle Entbündelung</t>
  </si>
  <si>
    <t>Kabelmodem/Koaxialkabel</t>
  </si>
  <si>
    <t>Fixed Wireless Access</t>
  </si>
  <si>
    <t>Sonstige</t>
  </si>
  <si>
    <t>GSM (2G)</t>
  </si>
  <si>
    <t>UMTS (3G)</t>
  </si>
  <si>
    <t>LTE (4G)</t>
  </si>
  <si>
    <t>NR (5G)</t>
  </si>
  <si>
    <t>AVG</t>
  </si>
  <si>
    <t>Netz</t>
  </si>
  <si>
    <t>Mobilnetz</t>
  </si>
  <si>
    <t>Abfrage Werte</t>
  </si>
  <si>
    <t>Versorgte Gebiete (Coverage)</t>
  </si>
  <si>
    <t>Produkt_fuer</t>
  </si>
  <si>
    <t>Privatkunden</t>
  </si>
  <si>
    <t>Geschäftskunden</t>
  </si>
  <si>
    <t xml:space="preserve">Anzahl der aktiven Anschlüsse </t>
  </si>
  <si>
    <t>WLAN-Modem, Cube</t>
  </si>
  <si>
    <t>Verkehrsrichtung</t>
  </si>
  <si>
    <t>&lt; 1 Mbit/s,</t>
  </si>
  <si>
    <t>≥ 1 Mit/s bis &lt; 2 Mbit/s,</t>
  </si>
  <si>
    <t>≥ 2 Mbit/s bis &lt; 10 Mbit/s</t>
  </si>
  <si>
    <t>≥ 10 Mbit/s bis &lt; 30 Mbit/s</t>
  </si>
  <si>
    <t>≥ 30 Mbit/s bis &lt; 50 Mbit/s</t>
  </si>
  <si>
    <t>≥ 50 Mbit/s bis &lt; 75 Mbit/s</t>
  </si>
  <si>
    <t>≥ 75 Mbit/s bis &lt; 100 Mbit/s</t>
  </si>
  <si>
    <t>≥ 100 Mbit/s bis &lt; 150 Mbit/s</t>
  </si>
  <si>
    <t>≥ 150 Mbit/s bis &lt; 300 Mbit/s</t>
  </si>
  <si>
    <t>≥ 300 Mbit/s bis &lt; 1 Gbit/s</t>
  </si>
  <si>
    <t>≥ 1 Gbit/s</t>
  </si>
  <si>
    <t>&lt; 0,5 Mbit/s</t>
  </si>
  <si>
    <t>≥ 0,5 Mbit/s bis &lt; 1 Mbit/s</t>
  </si>
  <si>
    <t>≥ 1 Mbit/s bis &lt; 2 Mbit/s</t>
  </si>
  <si>
    <t>≥ 2 Mbit/s bis &lt; 3 Mbit/s</t>
  </si>
  <si>
    <t>≥ 3 Mbit/s bis &lt; 5 Mbit/s</t>
  </si>
  <si>
    <t>≥ 5 Mbit/s bis &lt; 10 Mbit/s</t>
  </si>
  <si>
    <t>≥ 10 Mbit/s bis &lt; 20 Mbit/s</t>
  </si>
  <si>
    <t>≥ 20 Mbit/s bis &lt; 30 Mbit/s</t>
  </si>
  <si>
    <t>≥ 30 Mbit/s bis &lt; 40 Mbit/s</t>
  </si>
  <si>
    <t>≥ 40 Mbit/s bis &lt; 100 Mbit/s</t>
  </si>
  <si>
    <t>Festnetz eigene Infrastruktur</t>
  </si>
  <si>
    <r>
      <t>IST-Daten: Bezug auf Vorleistungsebene  (</t>
    </r>
    <r>
      <rPr>
        <b/>
        <u/>
        <sz val="14"/>
        <color theme="1"/>
        <rFont val="Calibri"/>
        <family val="2"/>
        <scheme val="minor"/>
      </rPr>
      <t>kein</t>
    </r>
    <r>
      <rPr>
        <b/>
        <sz val="14"/>
        <color theme="1"/>
        <rFont val="Calibri"/>
        <family val="2"/>
        <scheme val="minor"/>
      </rPr>
      <t xml:space="preserve"> physisches Netz vorhanden)</t>
    </r>
  </si>
  <si>
    <t>MVNO</t>
  </si>
  <si>
    <t>Bitstrom oder Resale</t>
  </si>
  <si>
    <t>Open Access aktiv</t>
  </si>
  <si>
    <t>DOCSIS 3.0</t>
  </si>
  <si>
    <t>DOCSIS 3.1</t>
  </si>
  <si>
    <t>DOCSIS 1.0 und 2.0</t>
  </si>
  <si>
    <t>WiMAX</t>
  </si>
  <si>
    <t>WLAN</t>
  </si>
  <si>
    <t>Geographie</t>
  </si>
  <si>
    <t>Art der Einschränkung</t>
  </si>
  <si>
    <t>Ausprägung</t>
  </si>
  <si>
    <t>Wert</t>
  </si>
  <si>
    <t>Bundesland ID</t>
  </si>
  <si>
    <t>Gemeinde ID</t>
  </si>
  <si>
    <t>NICHT in Verordnung!!! Freiwillige Datenlieferung, wenn Betreiber in BB-Atlas aufscheinen will.</t>
  </si>
  <si>
    <t>Festnetz über Vorleistung</t>
  </si>
  <si>
    <t>Kategorie</t>
  </si>
  <si>
    <t>FTTH über Open Acces passiv</t>
  </si>
  <si>
    <t>FTTH über eigene Leitung</t>
  </si>
  <si>
    <t>Festnetz, Hybrid-Dienst und Mobilfunknetz (WLAN-Modem, Cube)</t>
  </si>
  <si>
    <t>maximale Geschwindigkeit</t>
  </si>
  <si>
    <t>geschätzte maximale Geschwindigkeit</t>
  </si>
  <si>
    <t>geplante maximale Geschwindigkeit</t>
  </si>
  <si>
    <t>normalerweise zur Verfügung stehende Geschwindigkeit</t>
  </si>
  <si>
    <t>Beworbene Geschwindigkeit</t>
  </si>
  <si>
    <t>Geschwindigkeit</t>
  </si>
  <si>
    <t>maximale Geschwindigkeit (Vorleistungsebene)</t>
  </si>
  <si>
    <t>Aktive Anschlüsse nach Geschwindigkeitskategorien (Nachfrage)</t>
  </si>
  <si>
    <t>Q25</t>
  </si>
  <si>
    <t>* Wird als Versorgungsgebiet, 'Bundesland' ausgewählt, dann wird als Wert das jeweilige Bundesland ausgewählt z.b. Wien.</t>
  </si>
  <si>
    <t>Datum</t>
  </si>
  <si>
    <t>Code</t>
  </si>
  <si>
    <t>[Long Integer]</t>
  </si>
  <si>
    <t>[Integer]</t>
  </si>
  <si>
    <t>1. Stelle [E]</t>
  </si>
  <si>
    <t>3. + 2 . Stelle [HZ]</t>
  </si>
  <si>
    <t>4. Stelle [T]</t>
  </si>
  <si>
    <t>[String]</t>
  </si>
  <si>
    <t>[Datum]</t>
  </si>
  <si>
    <t>01</t>
  </si>
  <si>
    <t>[Float 2 Nachkommastellen]</t>
  </si>
  <si>
    <t>FTTB</t>
  </si>
  <si>
    <t>FTTH</t>
  </si>
  <si>
    <t>HVT/CO</t>
  </si>
  <si>
    <t>5. Stelle [ZT]</t>
  </si>
  <si>
    <t>Kupfer TASL</t>
  </si>
  <si>
    <t>*) Anbindung der für die Rasterzelle zuständigen Basisistation</t>
  </si>
  <si>
    <t>Fibre</t>
  </si>
  <si>
    <t>NICHT anwendbar</t>
  </si>
  <si>
    <t>DSL</t>
  </si>
  <si>
    <t>phys. ULL</t>
  </si>
  <si>
    <t>Vertragliche bzw. selbstauferlegte Einschränkung</t>
  </si>
  <si>
    <t>Versorgungsgebiet</t>
  </si>
  <si>
    <t>Jahr</t>
  </si>
  <si>
    <t>Planungjahr</t>
  </si>
  <si>
    <t>4G/5G (z.B. lokale 3,4-3,8 GHz)</t>
  </si>
  <si>
    <t>FTTC/Fibre-Node</t>
  </si>
  <si>
    <t>FTTx</t>
  </si>
  <si>
    <r>
      <t>FTTx</t>
    </r>
    <r>
      <rPr>
        <b/>
        <vertAlign val="superscript"/>
        <sz val="11"/>
        <color theme="1"/>
        <rFont val="Courier New"/>
        <family val="3"/>
      </rPr>
      <t>*)</t>
    </r>
  </si>
  <si>
    <t>Richtfunk/Kupfer</t>
  </si>
  <si>
    <t>Coverage</t>
  </si>
  <si>
    <t>Anlage</t>
  </si>
  <si>
    <t>Nachfrage</t>
  </si>
  <si>
    <t>Output</t>
  </si>
  <si>
    <t>Input</t>
  </si>
  <si>
    <t>Zulässige</t>
  </si>
  <si>
    <t>Bitte wählen Sie aus</t>
  </si>
  <si>
    <t>Geben Sie bitte eine 
5-stellige Zahl ein</t>
  </si>
  <si>
    <t>1. Stelle [ZT]</t>
  </si>
  <si>
    <t>2. Stelle [T]</t>
  </si>
  <si>
    <t>3. + 4. Stelle [HZ] 5. Stelle [E] = 0</t>
  </si>
  <si>
    <t>3. + 4. Stelle [HZ]</t>
  </si>
  <si>
    <t>5. Stelle [E]</t>
  </si>
  <si>
    <t>z.B. G.fast</t>
  </si>
  <si>
    <t>phys. Teil-ULL</t>
  </si>
  <si>
    <t>Anmerkung</t>
  </si>
  <si>
    <t>Sonstige (z.B. Ethernet)</t>
  </si>
  <si>
    <r>
      <t>Fixed Wireless Access</t>
    </r>
    <r>
      <rPr>
        <i/>
        <vertAlign val="superscript"/>
        <sz val="11"/>
        <color theme="1"/>
        <rFont val="Calibri"/>
        <family val="2"/>
        <scheme val="minor"/>
      </rPr>
      <t>*)</t>
    </r>
  </si>
  <si>
    <t>eher unwahrscheinlich</t>
  </si>
  <si>
    <r>
      <rPr>
        <b/>
        <sz val="14"/>
        <color theme="1"/>
        <rFont val="Calibri"/>
        <family val="2"/>
        <scheme val="minor"/>
      </rPr>
      <t>UND ALLES</t>
    </r>
    <r>
      <rPr>
        <sz val="14"/>
        <color theme="1"/>
        <rFont val="Calibri"/>
        <family val="2"/>
        <scheme val="minor"/>
      </rPr>
      <t xml:space="preserve"> nochmal für Geschäftskunden, d.h. 5. Stelle  [E] = 2</t>
    </r>
  </si>
  <si>
    <t>Fixed Wireless Access*)</t>
  </si>
  <si>
    <t>Mobilfunk</t>
  </si>
  <si>
    <t>FTTC</t>
  </si>
  <si>
    <t xml:space="preserve">Anzahl der in der Berechnung der Bandbreitensatistik berücksichtigten Anschlüsse </t>
  </si>
  <si>
    <t>FTTC
Fibre-Node</t>
  </si>
  <si>
    <t>FTTB
Basistation</t>
  </si>
  <si>
    <t>Mobil 2G/3G/4G/5G</t>
  </si>
  <si>
    <t>Legende</t>
  </si>
  <si>
    <t>Funktechnologie</t>
  </si>
  <si>
    <t>FTTH über eigene Leitung / FTTH über Open Acces passiv</t>
  </si>
  <si>
    <t>Kabelmodem/Koaxialkabel DOCSIS</t>
  </si>
  <si>
    <t>DSL über Kupfer</t>
  </si>
  <si>
    <t>Koaxialkabel</t>
  </si>
  <si>
    <t>nicht relevant</t>
  </si>
  <si>
    <t>Beschreibung</t>
  </si>
  <si>
    <r>
      <t xml:space="preserve">++) Plandaten werden in Q3 abgefragt.
Fertigstellungsdatum muss nach </t>
    </r>
    <r>
      <rPr>
        <sz val="11"/>
        <rFont val="Courier New"/>
        <family val="3"/>
      </rPr>
      <t>Melde_Datum</t>
    </r>
    <r>
      <rPr>
        <sz val="11"/>
        <rFont val="Calibri"/>
        <family val="2"/>
        <scheme val="minor"/>
      </rPr>
      <t xml:space="preserve"> liegen
z.B.  MeldeJahr = 2019 -&gt; 31.12.2020 und 31.12.2021 und 31.12.2022
Zu einem Meldezeitpunkt sind zumindest Daten für einen der drei geplanten Zeitpunkte anzugeben.</t>
    </r>
  </si>
  <si>
    <t>Bezirks 3 ID</t>
  </si>
  <si>
    <t>nicht relevant (Kupfer, Richtfunk)</t>
  </si>
  <si>
    <t>FTTH / NTP</t>
  </si>
  <si>
    <t>FTTB:
Glasfaser bis ins Gebäude, In-Houseanbindung über eigene Kupferdoppelader-TASL 
z.B. G.fast</t>
  </si>
  <si>
    <r>
      <t xml:space="preserve">DOCSIS 1.0 und 2.0
Breitbandzugang über TV-Kabelnetze (HFC - Hybrid Fibre Coax), mit Headend (Fibre-Node) innerhalb des Gebäudes (Glasfaser bis ins Gebäude). </t>
    </r>
    <r>
      <rPr>
        <i/>
        <u/>
        <sz val="11"/>
        <color rgb="FFFF0000"/>
        <rFont val="Calibri"/>
        <family val="2"/>
        <scheme val="minor"/>
      </rPr>
      <t/>
    </r>
  </si>
  <si>
    <r>
      <t>DOCSIS 1.0 und 2.0
Breitbandzugang über TV-Kabelnetze (HFC - Hybrid Fibre Coax), mit Headend (Fibre-Node) ausserhalb des Gebäudes.</t>
    </r>
    <r>
      <rPr>
        <i/>
        <u/>
        <sz val="11"/>
        <color rgb="FFFF0000"/>
        <rFont val="Calibri"/>
        <family val="2"/>
        <scheme val="minor"/>
      </rPr>
      <t/>
    </r>
  </si>
  <si>
    <t xml:space="preserve">DOCSIS 3.0
Breitbandzugang über TV-Kabelnetze (HFC - Hybrid Fibre Coax), mit Headend (Fibre-Node) innerhalb des Gebäudes (Glasfaser bis ins Gebäude). </t>
  </si>
  <si>
    <t>DOCSIS 3.1
Breitbandzugang über TV-Kabelnetze (HFC - Hybrid Fibre Coax), mit Headend (Fibre-Node) ausserhalb des Gebäudes. 
Beispiel: UPC "Speed"-Produkte</t>
  </si>
  <si>
    <t xml:space="preserve">DOCSIS 3.1
Breitbandzugang über TV-Kabelnetze (HFC - Hybrid Fibre Coax), mit Headend (Fibre-Node) innerhalb des Gebäudes (Glasfaser bis ins Gebäude). </t>
  </si>
  <si>
    <t>Funkinternetzugang mittels WiMAX, wobei der Sender mittels Richtfunk/Kupfer angebunden ist.</t>
  </si>
  <si>
    <t>Funkinternetzugang mittels WiMAX, wobei der Sender mittels Glasfaser angebunden ist.</t>
  </si>
  <si>
    <t>Funkinternetzugang mittels WLAN (freies Frequenzspektrum), wobei der Sender mittels Richtfunk/Kupfer angebunden ist.</t>
  </si>
  <si>
    <t>Funkinternetzugang mittels WLAN (freies Frequenzspektrum), wobei der Sender mittels Glasfaser angebunden ist.</t>
  </si>
  <si>
    <t>Funkinternetzugang mittels 4G/5G (vergebenes Frequenzspektrum, z.B. lokale Anbieter über 3,4-3,8 GHz-Frequenzen), wobei der Sender mittels Richtfunk/Kupfer angebunden ist.</t>
  </si>
  <si>
    <t>Funkinternetzugang mittels 4G/5G (vergebenes Frequenzspektrum, z.B. lokale Anbieter über 3,4-3,8 GHz-Frequenzen), wobei der Sender mittels Glasfaser angebunden ist.</t>
  </si>
  <si>
    <t>sonstige Breitbandzugangstechnologien unter nicht ausschließlichem Einsatz von Glasfaser</t>
  </si>
  <si>
    <t>Mobilfunkabdeckung mittels GSM (2G), wobei der Sender mittels Richtfunk/Kupfer angebunden ist.</t>
  </si>
  <si>
    <t>Mobilfunkabdeckung mittels GSM (2G), wobei der Sender mittels Glasfaser angebunden ist.</t>
  </si>
  <si>
    <t>Mobilfunkabdeckung mittels UMTS (3G), wobei der Sender mittels Richtfunk/Kupfer angebunden ist.</t>
  </si>
  <si>
    <t>Mobilfunkabdeckung mittels UMTS (3G), wobei der Sender mittels Glasfaser angebunden ist.</t>
  </si>
  <si>
    <t>Mobilfunkabdeckung mittels LTE (4G), wobei der Sender mittels Richtfunk/Kupfer angebunden ist.</t>
  </si>
  <si>
    <t>Mobilfunkabdeckung mittels LTE (4G), wobei der Sender mittels Glasfaser angebunden ist.</t>
  </si>
  <si>
    <t>Mobilfunkabdeckung mittels NR (5G), wobei der Sender mittels Richtfunk/Kupfer angebunden ist.</t>
  </si>
  <si>
    <t>Mobilfunkabdeckung mittels NR (5G), wobei der Sender mittels Glasfaser angebunden ist.</t>
  </si>
  <si>
    <t>Hybrid-Dienste (mittels Modem mit integriertem Mobilfunk- und Festnetzanschluss), wobei der Festnetzteil über DSL über eigene Kupferdoppelader-TASL erbracht wird, die direkt (elektrisch) an den HVt angebunden ist.</t>
  </si>
  <si>
    <t>Hybrid-Dienste (mittels Modem mit integriertem Mobilfunk- und Festnetzanschluss), wobei der Festnetzteil über DSL über eigene Kupferdoppelader-TASL erbracht wird, die an den ARU angebunden ist (Glasfaser zw. HVt/Co und ARU).</t>
  </si>
  <si>
    <t>Hybrid-Dienste (mittels Modem mit integriertem Mobilfunk- und Festnetzanschluss), wobei der Festnetzteil über Glasfaser bis ins Gebäude erbracht wird (In-Houseanbindung über eigene Kupferdoppelader-TASL). (eher unwahrscheinlich)</t>
  </si>
  <si>
    <t>Verwendung Mobilfunk an fixen Standorten mittels WLAN-Modem/Cube, wobei der Sender mittels Richtfunk/Kupfer angebunden ist.</t>
  </si>
  <si>
    <t>Verwendung Mobilfunk an fixen Standorten mittels WLAN-Modem/Cube, wobei der Sender mittels Glasfaser angebunden ist.</t>
  </si>
  <si>
    <t>Breitbanddienst für Endkunden mittels virtueller Entbündelung von Glasfaser bis ins Gebäude, In-Houseanbindung über eigene Kupferdoppelader-TASL 
z.B. G.fast</t>
  </si>
  <si>
    <t>Breitbanddienst für Endkunden mittels virtueller Entbündelung einer Glasfaser bis zum NTP beim Kunden (FTTH).
Fibre</t>
  </si>
  <si>
    <r>
      <t xml:space="preserve">"reines" Kupfer (CuDa): 
DSL über eigene Kupferdoppelader-TASL, die direkt (elektrisch) an den HVt angebunden ist. 
</t>
    </r>
    <r>
      <rPr>
        <i/>
        <u/>
        <sz val="11"/>
        <rFont val="Calibri"/>
        <family val="2"/>
        <scheme val="minor"/>
      </rPr>
      <t>Beispiel:</t>
    </r>
    <r>
      <rPr>
        <i/>
        <sz val="11"/>
        <rFont val="Calibri"/>
        <family val="2"/>
        <scheme val="minor"/>
      </rPr>
      <t xml:space="preserve"> Herkömmliche DSL-Anschlüsse im Anschlussnetz von A1TA</t>
    </r>
  </si>
  <si>
    <r>
      <t xml:space="preserve">FTTC: 
DSL über eigene Kupferdoppelader-TASL, die an den ARU angebunden ist. Glasfaser zw. HVt/Co und ARU.
</t>
    </r>
    <r>
      <rPr>
        <i/>
        <u/>
        <sz val="11"/>
        <rFont val="Calibri"/>
        <family val="2"/>
        <scheme val="minor"/>
      </rPr>
      <t>Beispiel:</t>
    </r>
    <r>
      <rPr>
        <i/>
        <sz val="11"/>
        <rFont val="Calibri"/>
        <family val="2"/>
        <scheme val="minor"/>
      </rPr>
      <t xml:space="preserve"> "Fibrepower" DSL/Vectoring-Anschlüsse im Anschlussnetz von A1TA</t>
    </r>
  </si>
  <si>
    <r>
      <t xml:space="preserve">DSL über physisch entbündelte TASL (gesamte Strecke zwischen HVt und NTP)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"DSL-Internet" von UPC</t>
    </r>
  </si>
  <si>
    <r>
      <t xml:space="preserve">DSL über einen Teilabschnitt (C1) der entbündelten TASL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Infotech Ried</t>
    </r>
  </si>
  <si>
    <r>
      <t xml:space="preserve">DOCSIS 3.0
Breitbandzugang über TV-Kabelnetze (HFC - Hybrid Fibre Coax), mit Headend (Fibre-Node) ausserhalb des Gebäudes. 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UPC "Speed"-Produkte</t>
    </r>
  </si>
  <si>
    <r>
      <t xml:space="preserve">Glasfaser bis zum NTP beim Kunden (FTTH) über eigene Leitung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Blizznet, Infotech Ried</t>
    </r>
  </si>
  <si>
    <r>
      <t xml:space="preserve">Glasfaser bis zum NTP beim Kunden (FTTH) über Open Access passiv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Netzbetreiber (Ebene 2) im Drei-Ebenen-Modell der nöGIG; Tiroler Stadwerke über die Glasfaserinfrastruktur der TIWAG</t>
    </r>
  </si>
  <si>
    <r>
      <t xml:space="preserve">Breitbanddienst für Endkunden mittels FTTH über ein Open Access Network
</t>
    </r>
    <r>
      <rPr>
        <i/>
        <u/>
        <sz val="11"/>
        <rFont val="Calibri"/>
        <family val="2"/>
        <scheme val="minor"/>
      </rPr>
      <t>Beispiele</t>
    </r>
    <r>
      <rPr>
        <i/>
        <sz val="11"/>
        <rFont val="Calibri"/>
        <family val="2"/>
        <scheme val="minor"/>
      </rPr>
      <t>: Kabelplus, Cosys, Speeding.at, Kraftkom, WVNET, A1TA, TeleTronic etc. über das Netz der nöGIG in Heidenreichstein</t>
    </r>
  </si>
  <si>
    <t>Breitbanddienst für Endkunden mittels virtueller Entbündelung eines DSL-Anschlusses (ob dabei die Glasfaserstrecke am HVt oder ARU (FTTC) endet, kann in einem Netz unterschiedlich sein und ist dem Vorleistungsnachfrager nicht immer bekannt).</t>
  </si>
  <si>
    <t>FTTH nur passive Glasfaser</t>
  </si>
  <si>
    <t xml:space="preserve">sonstige Breitbandzugangstechnologien unter nicht ausschließlichem Einsatz von Glasfaser (Glasfaser bis ins Gebäude). </t>
  </si>
  <si>
    <r>
      <t xml:space="preserve">Nur passive Glasfaser bis zum NTP beim Kunden (FTTH) über eigene Leitung nur am Vorleistungsmarkt angeboten.
</t>
    </r>
    <r>
      <rPr>
        <i/>
        <u/>
        <sz val="11"/>
        <rFont val="Calibri"/>
        <family val="2"/>
        <scheme val="minor"/>
      </rPr>
      <t>Beispiel</t>
    </r>
    <r>
      <rPr>
        <i/>
        <sz val="11"/>
        <rFont val="Calibri"/>
        <family val="2"/>
        <scheme val="minor"/>
      </rPr>
      <t>: Ebene 1 im Drei-Ebenen-Modell der nöGIG</t>
    </r>
  </si>
  <si>
    <t>A10 Versorgte Gebiete: IST-Daten Festnetz (physisches Netz vorhanden)</t>
  </si>
  <si>
    <t>A20 Versorgte Gebiete: IST-Daten Mobilfunknetz  (physisches Netz vorhanden)</t>
  </si>
  <si>
    <t>A30 Versorgte Gebiete: PLAN-Daten Fest- und Mobilfunknetz  (physisches Netz vorhanden)</t>
  </si>
  <si>
    <t>C10 Versorgte Gebiete (Coverage)</t>
  </si>
  <si>
    <t>A: Coverage</t>
  </si>
  <si>
    <t>B: Nachfrage</t>
  </si>
  <si>
    <t>betreiber_id</t>
  </si>
  <si>
    <t>melde_datum</t>
  </si>
  <si>
    <t>rasterid</t>
  </si>
  <si>
    <t>code</t>
  </si>
  <si>
    <t>dl_q25_max_bb</t>
  </si>
  <si>
    <t>dl_avg_max_bb</t>
  </si>
  <si>
    <t>dl_max_max_bb</t>
  </si>
  <si>
    <t>dl_min_max_bb</t>
  </si>
  <si>
    <t>ul_q25_max_bb</t>
  </si>
  <si>
    <t>ul_avg_max_bb</t>
  </si>
  <si>
    <t>ul_max_max_bb</t>
  </si>
  <si>
    <t>ul_min_max_bb</t>
  </si>
  <si>
    <t>dl_min_n_bb</t>
  </si>
  <si>
    <t>dl_q25_n_bb</t>
  </si>
  <si>
    <t>dl_avg_n_bb</t>
  </si>
  <si>
    <t>dl_max_n_bb</t>
  </si>
  <si>
    <t>ul_min_n_bb</t>
  </si>
  <si>
    <t>ul_q25_n_bb</t>
  </si>
  <si>
    <t>ul_avg_n_bb</t>
  </si>
  <si>
    <t>ul_max_n_bb</t>
  </si>
  <si>
    <t>anz_anschl_cov</t>
  </si>
  <si>
    <r>
      <t>fertigstellungs-datum</t>
    </r>
    <r>
      <rPr>
        <b/>
        <vertAlign val="superscript"/>
        <sz val="11"/>
        <rFont val="Courier New"/>
        <family val="3"/>
      </rPr>
      <t>++)</t>
    </r>
  </si>
  <si>
    <t>dl_pl_max_bb</t>
  </si>
  <si>
    <t>ul_pl_max_bb</t>
  </si>
  <si>
    <t>gemid</t>
  </si>
  <si>
    <t>bb</t>
  </si>
  <si>
    <t>anz_akt_anschl</t>
  </si>
  <si>
    <t>** betreiber_id seines Dienstesnetzes</t>
  </si>
  <si>
    <t>technologie</t>
  </si>
  <si>
    <t>einschr_art</t>
  </si>
  <si>
    <t>einschr_kat</t>
  </si>
  <si>
    <t>einschr_wert</t>
  </si>
  <si>
    <t>Sonstiges</t>
  </si>
  <si>
    <t>offens Textfeld</t>
  </si>
  <si>
    <r>
      <t xml:space="preserve">B10 Aktive Anschlüsse nach Geschwindigkeitskategorien (Nachfrage) </t>
    </r>
    <r>
      <rPr>
        <b/>
        <i/>
        <u/>
        <sz val="14"/>
        <color theme="1"/>
        <rFont val="Calibri"/>
        <family val="2"/>
        <scheme val="minor"/>
      </rPr>
      <t xml:space="preserve"> entsprechend Anlage II der ZIB-V 2019</t>
    </r>
  </si>
  <si>
    <r>
      <t xml:space="preserve">Versorgte Gebiete (Coverage) </t>
    </r>
    <r>
      <rPr>
        <b/>
        <i/>
        <u/>
        <sz val="14"/>
        <color theme="1"/>
        <rFont val="Calibri"/>
        <family val="2"/>
        <scheme val="minor"/>
      </rPr>
      <t>entsprechend Anlage I der ZIB-V 2019</t>
    </r>
  </si>
  <si>
    <t xml:space="preserve">FTTH nur passive Glasfaser (hinter FTTB nur Glasfasertechnologie) </t>
  </si>
  <si>
    <t>art_der_beziehung</t>
  </si>
  <si>
    <t>partnernetz_id</t>
  </si>
  <si>
    <t>Hostnetz Mobil</t>
  </si>
  <si>
    <t>Hostnetz Festnetz</t>
  </si>
  <si>
    <t>Diensteanbieter</t>
  </si>
  <si>
    <t>FTTH nur passiv</t>
  </si>
  <si>
    <t>FTTB nur passiv</t>
  </si>
  <si>
    <t>FTTH passiv nur Inhouse</t>
  </si>
  <si>
    <t>13300</t>
  </si>
  <si>
    <t>14300</t>
  </si>
  <si>
    <t>14310</t>
  </si>
  <si>
    <t>14320</t>
  </si>
  <si>
    <t>10390</t>
  </si>
  <si>
    <t>FTTH passiv nur inhouse</t>
  </si>
  <si>
    <t>Nur passive Glasfaser bis zum NTP am Kundenstandort (FTTB) über eigene Leitung nur am Vorleistungsmarkt angeboten.</t>
  </si>
  <si>
    <r>
      <t xml:space="preserve">Nur passive Glasfaser zwischen Gebäudeübergabepunkt bis zum NTP beim Kunden (FTTH Inhouse-Verkabelung) über eigene Leitung nur am Vorleistungsmarkt angeboten.
</t>
    </r>
    <r>
      <rPr>
        <i/>
        <u/>
        <sz val="11"/>
        <rFont val="Calibri"/>
        <family val="2"/>
        <scheme val="minor"/>
      </rPr>
      <t>Beispiel:</t>
    </r>
    <r>
      <rPr>
        <i/>
        <sz val="11"/>
        <rFont val="Calibri"/>
        <family val="2"/>
        <scheme val="minor"/>
      </rPr>
      <t xml:space="preserve"> Inhouse-Verkabelung Wohnbauträger oder Campus-Netz Business-Park</t>
    </r>
  </si>
  <si>
    <t>DOCSIS 1.0 und 2.0
Breitbandzugang über TV-Kabelnetze, mit Headend (Fibre-Node) in der Zentrale.</t>
  </si>
  <si>
    <t xml:space="preserve">DOCSIS 3.0
Breitbandzugang über TV-Kabelnetze, mit Headend (Fibre-Node) in der Zentrale. </t>
  </si>
  <si>
    <t>DOCSIS 3.1
Breitbandzugang über TV-Kabelnetze, mit Headend (Fibre-Node) in der Zentrale.</t>
  </si>
  <si>
    <t>Sonstige (z.B. Ethernet oder Richtfunk)</t>
  </si>
  <si>
    <t>Sonstige (z.B. Ethernet, Richtfunk)</t>
  </si>
  <si>
    <t>unbekannt</t>
  </si>
  <si>
    <t>wenn man keine Ahnung hat</t>
  </si>
  <si>
    <t>14312</t>
  </si>
  <si>
    <t>Hybrid</t>
  </si>
  <si>
    <t>für andere MNO (Festnetz vULL, Mobil selber)</t>
  </si>
  <si>
    <t xml:space="preserve">Hybrid-Dienste (mittels Modem mit integriertem Mobilfunk- und Festnetzanschluss), wobei der Festnetzteil über virtuelle Entbündelung erbracht wird 
und der Mobilteil vom MNO erbracht wird. </t>
  </si>
  <si>
    <t>über Fixed Wireless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</si>
</sst>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\ &quot;[T]&quot;"/>
    <numFmt numFmtId="166" formatCode="0\ &quot;[HZ]&quot;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8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name val="Courier New"/>
      <family val="3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Lucida Console"/>
      <family val="3"/>
    </font>
    <font>
      <sz val="11"/>
      <color theme="1"/>
      <name val="Lucida Console"/>
      <family val="3"/>
    </font>
    <font>
      <sz val="11"/>
      <color rgb="FF7030A0"/>
      <name val="Lucida Console"/>
      <family val="3"/>
    </font>
    <font>
      <b/>
      <vertAlign val="superscript"/>
      <sz val="11"/>
      <color theme="1"/>
      <name val="Courier New"/>
      <family val="3"/>
    </font>
    <font>
      <i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1"/>
      <name val="Lucida Console"/>
      <family val="3"/>
    </font>
    <font>
      <sz val="2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499984740745262"/>
      <name val="Lucida Console"/>
      <family val="3"/>
    </font>
    <font>
      <sz val="11"/>
      <color rgb="FFFF0000"/>
      <name val="Lucida Console"/>
      <family val="3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name val="Courier New"/>
      <family val="3"/>
    </font>
    <font>
      <sz val="11"/>
      <name val="Courier New"/>
      <family val="3"/>
    </font>
    <font>
      <b/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Lucida Console"/>
      <family val="3"/>
    </font>
    <font>
      <strike/>
      <sz val="11"/>
      <color theme="0" tint="-0.34998626667073579"/>
      <name val="Calibri"/>
      <family val="2"/>
      <scheme val="minor"/>
    </font>
    <font>
      <sz val="11"/>
      <name val="Lucida Console"/>
      <family val="3"/>
    </font>
    <font>
      <b/>
      <i/>
      <u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mediumDashDotDot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11" borderId="1" xfId="0" applyFill="1" applyBorder="1"/>
    <xf numFmtId="0" fontId="4" fillId="3" borderId="1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0" fontId="9" fillId="0" borderId="0" xfId="0" applyFont="1"/>
    <xf numFmtId="0" fontId="0" fillId="0" borderId="0" xfId="0" applyFill="1" applyBorder="1"/>
    <xf numFmtId="0" fontId="7" fillId="5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wrapText="1"/>
    </xf>
    <xf numFmtId="0" fontId="6" fillId="9" borderId="4" xfId="0" applyFont="1" applyFill="1" applyBorder="1" applyAlignment="1"/>
    <xf numFmtId="0" fontId="6" fillId="9" borderId="10" xfId="0" applyFont="1" applyFill="1" applyBorder="1" applyAlignment="1"/>
    <xf numFmtId="0" fontId="11" fillId="12" borderId="5" xfId="0" applyFont="1" applyFill="1" applyBorder="1"/>
    <xf numFmtId="0" fontId="11" fillId="12" borderId="8" xfId="0" applyFont="1" applyFill="1" applyBorder="1"/>
    <xf numFmtId="0" fontId="11" fillId="12" borderId="3" xfId="0" applyFont="1" applyFill="1" applyBorder="1"/>
    <xf numFmtId="0" fontId="4" fillId="8" borderId="8" xfId="0" applyFont="1" applyFill="1" applyBorder="1"/>
    <xf numFmtId="0" fontId="6" fillId="13" borderId="0" xfId="0" applyFont="1" applyFill="1"/>
    <xf numFmtId="0" fontId="7" fillId="6" borderId="1" xfId="0" applyFont="1" applyFill="1" applyBorder="1" applyAlignment="1">
      <alignment vertical="center"/>
    </xf>
    <xf numFmtId="0" fontId="0" fillId="7" borderId="4" xfId="0" applyFill="1" applyBorder="1"/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9" borderId="11" xfId="0" applyFont="1" applyFill="1" applyBorder="1" applyAlignment="1"/>
    <xf numFmtId="0" fontId="6" fillId="9" borderId="0" xfId="0" applyFont="1" applyFill="1" applyBorder="1" applyAlignment="1"/>
    <xf numFmtId="0" fontId="6" fillId="10" borderId="4" xfId="0" applyFont="1" applyFill="1" applyBorder="1" applyAlignment="1">
      <alignment wrapText="1"/>
    </xf>
    <xf numFmtId="0" fontId="6" fillId="10" borderId="10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wrapText="1"/>
    </xf>
    <xf numFmtId="0" fontId="7" fillId="14" borderId="2" xfId="0" applyFont="1" applyFill="1" applyBorder="1" applyAlignment="1">
      <alignment vertical="center"/>
    </xf>
    <xf numFmtId="0" fontId="0" fillId="0" borderId="0" xfId="0" applyFill="1"/>
    <xf numFmtId="0" fontId="0" fillId="12" borderId="2" xfId="0" applyFill="1" applyBorder="1"/>
    <xf numFmtId="0" fontId="0" fillId="12" borderId="9" xfId="0" applyFill="1" applyBorder="1"/>
    <xf numFmtId="0" fontId="0" fillId="0" borderId="0" xfId="0" applyFill="1" applyBorder="1" applyAlignment="1">
      <alignment horizontal="left" indent="2"/>
    </xf>
    <xf numFmtId="0" fontId="12" fillId="0" borderId="0" xfId="0" applyFont="1" applyFill="1" applyBorder="1"/>
    <xf numFmtId="0" fontId="14" fillId="7" borderId="8" xfId="0" applyFont="1" applyFill="1" applyBorder="1" applyAlignment="1">
      <alignment vertical="center"/>
    </xf>
    <xf numFmtId="0" fontId="15" fillId="8" borderId="5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7" fillId="14" borderId="7" xfId="0" applyFont="1" applyFill="1" applyBorder="1" applyAlignment="1">
      <alignment vertical="center"/>
    </xf>
    <xf numFmtId="0" fontId="0" fillId="12" borderId="6" xfId="0" applyFill="1" applyBorder="1"/>
    <xf numFmtId="0" fontId="0" fillId="12" borderId="12" xfId="0" applyFill="1" applyBorder="1"/>
    <xf numFmtId="0" fontId="0" fillId="12" borderId="4" xfId="0" applyFill="1" applyBorder="1"/>
    <xf numFmtId="0" fontId="0" fillId="12" borderId="13" xfId="0" applyFill="1" applyBorder="1"/>
    <xf numFmtId="0" fontId="7" fillId="14" borderId="9" xfId="0" applyFont="1" applyFill="1" applyBorder="1" applyAlignment="1">
      <alignment vertical="center"/>
    </xf>
    <xf numFmtId="0" fontId="0" fillId="12" borderId="14" xfId="0" applyFill="1" applyBorder="1"/>
    <xf numFmtId="0" fontId="0" fillId="0" borderId="0" xfId="0" applyBorder="1"/>
    <xf numFmtId="0" fontId="0" fillId="12" borderId="7" xfId="0" applyFill="1" applyBorder="1"/>
    <xf numFmtId="0" fontId="0" fillId="12" borderId="14" xfId="0" applyFill="1" applyBorder="1" applyAlignment="1">
      <alignment horizontal="left" indent="2"/>
    </xf>
    <xf numFmtId="0" fontId="0" fillId="12" borderId="13" xfId="0" applyFill="1" applyBorder="1" applyAlignment="1">
      <alignment horizontal="left" indent="2"/>
    </xf>
    <xf numFmtId="164" fontId="0" fillId="12" borderId="6" xfId="0" applyNumberFormat="1" applyFill="1" applyBorder="1"/>
    <xf numFmtId="164" fontId="0" fillId="12" borderId="11" xfId="0" applyNumberFormat="1" applyFill="1" applyBorder="1"/>
    <xf numFmtId="164" fontId="0" fillId="0" borderId="0" xfId="0" applyNumberFormat="1" applyBorder="1"/>
    <xf numFmtId="49" fontId="0" fillId="12" borderId="0" xfId="0" applyNumberFormat="1" applyFill="1" applyAlignment="1">
      <alignment horizontal="center" wrapText="1"/>
    </xf>
    <xf numFmtId="0" fontId="16" fillId="15" borderId="0" xfId="0" applyFont="1" applyFill="1"/>
    <xf numFmtId="0" fontId="15" fillId="8" borderId="1" xfId="0" applyNumberFormat="1" applyFont="1" applyFill="1" applyBorder="1" applyAlignment="1">
      <alignment horizontal="center"/>
    </xf>
    <xf numFmtId="0" fontId="4" fillId="12" borderId="2" xfId="0" applyFont="1" applyFill="1" applyBorder="1" applyAlignment="1"/>
    <xf numFmtId="0" fontId="4" fillId="12" borderId="7" xfId="0" applyFont="1" applyFill="1" applyBorder="1" applyAlignment="1">
      <alignment horizontal="left" indent="2"/>
    </xf>
    <xf numFmtId="0" fontId="0" fillId="12" borderId="2" xfId="0" applyFill="1" applyBorder="1" applyAlignment="1"/>
    <xf numFmtId="0" fontId="0" fillId="12" borderId="7" xfId="0" applyFill="1" applyBorder="1" applyAlignment="1">
      <alignment horizontal="left" indent="2"/>
    </xf>
    <xf numFmtId="49" fontId="0" fillId="12" borderId="0" xfId="0" applyNumberFormat="1" applyFill="1" applyAlignment="1">
      <alignment wrapText="1"/>
    </xf>
    <xf numFmtId="49" fontId="0" fillId="12" borderId="2" xfId="0" quotePrefix="1" applyNumberFormat="1" applyFill="1" applyBorder="1" applyAlignment="1">
      <alignment horizontal="right"/>
    </xf>
    <xf numFmtId="0" fontId="0" fillId="12" borderId="0" xfId="0" applyFill="1"/>
    <xf numFmtId="0" fontId="4" fillId="12" borderId="0" xfId="0" applyFont="1" applyFill="1"/>
    <xf numFmtId="0" fontId="12" fillId="0" borderId="12" xfId="0" applyFont="1" applyFill="1" applyBorder="1"/>
    <xf numFmtId="0" fontId="12" fillId="0" borderId="14" xfId="0" applyFont="1" applyFill="1" applyBorder="1"/>
    <xf numFmtId="164" fontId="0" fillId="12" borderId="4" xfId="0" applyNumberFormat="1" applyFill="1" applyBorder="1"/>
    <xf numFmtId="0" fontId="0" fillId="12" borderId="12" xfId="0" applyFill="1" applyBorder="1" applyAlignment="1">
      <alignment horizontal="left" indent="2"/>
    </xf>
    <xf numFmtId="0" fontId="0" fillId="12" borderId="11" xfId="0" applyFill="1" applyBorder="1"/>
    <xf numFmtId="0" fontId="15" fillId="0" borderId="0" xfId="0" applyFont="1" applyFill="1" applyBorder="1"/>
    <xf numFmtId="0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12" borderId="11" xfId="0" applyFont="1" applyFill="1" applyBorder="1"/>
    <xf numFmtId="0" fontId="2" fillId="12" borderId="14" xfId="0" applyFont="1" applyFill="1" applyBorder="1"/>
    <xf numFmtId="0" fontId="2" fillId="12" borderId="4" xfId="0" applyFont="1" applyFill="1" applyBorder="1"/>
    <xf numFmtId="0" fontId="2" fillId="12" borderId="13" xfId="0" applyFont="1" applyFill="1" applyBorder="1"/>
    <xf numFmtId="0" fontId="14" fillId="8" borderId="1" xfId="0" applyNumberFormat="1" applyFont="1" applyFill="1" applyBorder="1" applyAlignment="1">
      <alignment horizontal="center"/>
    </xf>
    <xf numFmtId="0" fontId="12" fillId="0" borderId="9" xfId="0" applyFont="1" applyFill="1" applyBorder="1"/>
    <xf numFmtId="0" fontId="1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18" fillId="0" borderId="0" xfId="0" applyFont="1" applyFill="1" applyBorder="1"/>
    <xf numFmtId="0" fontId="20" fillId="0" borderId="0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16" fillId="0" borderId="0" xfId="0" applyFont="1" applyFill="1" applyBorder="1"/>
    <xf numFmtId="0" fontId="21" fillId="0" borderId="0" xfId="0" applyFont="1" applyFill="1"/>
    <xf numFmtId="0" fontId="1" fillId="12" borderId="6" xfId="0" applyFont="1" applyFill="1" applyBorder="1"/>
    <xf numFmtId="0" fontId="1" fillId="12" borderId="12" xfId="0" applyFont="1" applyFill="1" applyBorder="1"/>
    <xf numFmtId="0" fontId="0" fillId="0" borderId="0" xfId="0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22" fillId="0" borderId="0" xfId="0" applyFont="1"/>
    <xf numFmtId="0" fontId="14" fillId="7" borderId="1" xfId="0" applyFont="1" applyFill="1" applyBorder="1" applyAlignment="1">
      <alignment horizontal="center" vertical="center"/>
    </xf>
    <xf numFmtId="0" fontId="16" fillId="15" borderId="10" xfId="0" applyFont="1" applyFill="1" applyBorder="1" applyAlignment="1"/>
    <xf numFmtId="0" fontId="6" fillId="10" borderId="2" xfId="0" applyFont="1" applyFill="1" applyBorder="1" applyAlignment="1"/>
    <xf numFmtId="0" fontId="4" fillId="3" borderId="2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6" fillId="10" borderId="7" xfId="0" applyFont="1" applyFill="1" applyBorder="1" applyAlignment="1"/>
    <xf numFmtId="164" fontId="0" fillId="7" borderId="15" xfId="0" applyNumberFormat="1" applyFill="1" applyBorder="1"/>
    <xf numFmtId="0" fontId="0" fillId="7" borderId="12" xfId="0" applyFill="1" applyBorder="1"/>
    <xf numFmtId="0" fontId="0" fillId="5" borderId="11" xfId="0" applyFill="1" applyBorder="1"/>
    <xf numFmtId="0" fontId="0" fillId="5" borderId="14" xfId="0" applyFill="1" applyBorder="1" applyAlignment="1">
      <alignment horizontal="left" indent="2"/>
    </xf>
    <xf numFmtId="0" fontId="0" fillId="5" borderId="4" xfId="0" applyFill="1" applyBorder="1"/>
    <xf numFmtId="0" fontId="0" fillId="5" borderId="13" xfId="0" applyFill="1" applyBorder="1" applyAlignment="1">
      <alignment horizontal="left" indent="2"/>
    </xf>
    <xf numFmtId="164" fontId="0" fillId="17" borderId="6" xfId="0" applyNumberFormat="1" applyFill="1" applyBorder="1"/>
    <xf numFmtId="0" fontId="0" fillId="17" borderId="12" xfId="0" applyFill="1" applyBorder="1" applyAlignment="1">
      <alignment horizontal="left" indent="2"/>
    </xf>
    <xf numFmtId="164" fontId="0" fillId="17" borderId="11" xfId="0" applyNumberFormat="1" applyFill="1" applyBorder="1"/>
    <xf numFmtId="0" fontId="0" fillId="17" borderId="14" xfId="0" applyFill="1" applyBorder="1" applyAlignment="1">
      <alignment horizontal="left" indent="2"/>
    </xf>
    <xf numFmtId="0" fontId="0" fillId="11" borderId="2" xfId="0" applyFill="1" applyBorder="1"/>
    <xf numFmtId="0" fontId="0" fillId="11" borderId="7" xfId="0" applyFill="1" applyBorder="1"/>
    <xf numFmtId="0" fontId="0" fillId="12" borderId="2" xfId="0" applyFont="1" applyFill="1" applyBorder="1"/>
    <xf numFmtId="0" fontId="0" fillId="12" borderId="7" xfId="0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0" xfId="0" applyFont="1"/>
    <xf numFmtId="164" fontId="0" fillId="12" borderId="2" xfId="0" quotePrefix="1" applyNumberForma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15" fillId="18" borderId="1" xfId="0" applyNumberFormat="1" applyFont="1" applyFill="1" applyBorder="1" applyAlignment="1">
      <alignment horizontal="center" vertical="center"/>
    </xf>
    <xf numFmtId="0" fontId="2" fillId="18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4" fillId="18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5" fillId="18" borderId="0" xfId="0" applyFont="1" applyFill="1" applyAlignment="1">
      <alignment vertical="center"/>
    </xf>
    <xf numFmtId="0" fontId="0" fillId="0" borderId="0" xfId="0" applyFill="1" applyAlignment="1"/>
    <xf numFmtId="0" fontId="8" fillId="4" borderId="1" xfId="0" applyFont="1" applyFill="1" applyBorder="1" applyAlignment="1">
      <alignment vertical="center" wrapText="1"/>
    </xf>
    <xf numFmtId="0" fontId="0" fillId="0" borderId="2" xfId="0" applyBorder="1"/>
    <xf numFmtId="164" fontId="4" fillId="12" borderId="4" xfId="0" applyNumberFormat="1" applyFont="1" applyFill="1" applyBorder="1"/>
    <xf numFmtId="0" fontId="4" fillId="12" borderId="13" xfId="0" applyFont="1" applyFill="1" applyBorder="1" applyAlignment="1">
      <alignment horizontal="left" indent="2"/>
    </xf>
    <xf numFmtId="0" fontId="16" fillId="0" borderId="0" xfId="0" applyFont="1" applyFill="1" applyAlignment="1"/>
    <xf numFmtId="0" fontId="24" fillId="0" borderId="2" xfId="0" applyFont="1" applyFill="1" applyBorder="1" applyAlignment="1">
      <alignment vertical="center"/>
    </xf>
    <xf numFmtId="0" fontId="15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20" fillId="0" borderId="0" xfId="0" applyNumberFormat="1" applyFont="1" applyFill="1" applyBorder="1" applyAlignment="1"/>
    <xf numFmtId="0" fontId="0" fillId="0" borderId="0" xfId="0" applyFill="1" applyBorder="1" applyAlignment="1"/>
    <xf numFmtId="0" fontId="15" fillId="8" borderId="16" xfId="0" applyNumberFormat="1" applyFont="1" applyFill="1" applyBorder="1" applyAlignment="1">
      <alignment horizontal="center"/>
    </xf>
    <xf numFmtId="0" fontId="15" fillId="8" borderId="17" xfId="0" applyNumberFormat="1" applyFont="1" applyFill="1" applyBorder="1" applyAlignment="1">
      <alignment horizontal="center"/>
    </xf>
    <xf numFmtId="0" fontId="14" fillId="8" borderId="18" xfId="0" applyNumberFormat="1" applyFont="1" applyFill="1" applyBorder="1" applyAlignment="1">
      <alignment horizontal="center"/>
    </xf>
    <xf numFmtId="0" fontId="15" fillId="8" borderId="18" xfId="0" applyNumberFormat="1" applyFont="1" applyFill="1" applyBorder="1" applyAlignment="1">
      <alignment horizontal="center"/>
    </xf>
    <xf numFmtId="0" fontId="0" fillId="0" borderId="12" xfId="0" applyFill="1" applyBorder="1" applyAlignment="1"/>
    <xf numFmtId="0" fontId="15" fillId="0" borderId="12" xfId="0" applyNumberFormat="1" applyFont="1" applyFill="1" applyBorder="1" applyAlignment="1"/>
    <xf numFmtId="0" fontId="4" fillId="12" borderId="2" xfId="0" applyFont="1" applyFill="1" applyBorder="1"/>
    <xf numFmtId="0" fontId="4" fillId="12" borderId="7" xfId="0" applyFont="1" applyFill="1" applyBorder="1"/>
    <xf numFmtId="0" fontId="4" fillId="12" borderId="6" xfId="0" applyFont="1" applyFill="1" applyBorder="1"/>
    <xf numFmtId="0" fontId="4" fillId="12" borderId="12" xfId="0" applyFont="1" applyFill="1" applyBorder="1"/>
    <xf numFmtId="0" fontId="14" fillId="8" borderId="1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64" fontId="4" fillId="17" borderId="4" xfId="0" applyNumberFormat="1" applyFont="1" applyFill="1" applyBorder="1"/>
    <xf numFmtId="0" fontId="4" fillId="17" borderId="13" xfId="0" applyFont="1" applyFill="1" applyBorder="1" applyAlignment="1">
      <alignment horizontal="left" indent="2"/>
    </xf>
    <xf numFmtId="0" fontId="0" fillId="0" borderId="0" xfId="0" applyFill="1" applyAlignment="1">
      <alignment horizontal="center" wrapText="1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2" fillId="0" borderId="15" xfId="0" applyFont="1" applyFill="1" applyBorder="1"/>
    <xf numFmtId="0" fontId="28" fillId="0" borderId="0" xfId="0" applyFont="1" applyFill="1" applyBorder="1"/>
    <xf numFmtId="0" fontId="0" fillId="0" borderId="10" xfId="0" applyBorder="1"/>
    <xf numFmtId="0" fontId="0" fillId="7" borderId="1" xfId="0" applyFill="1" applyBorder="1"/>
    <xf numFmtId="0" fontId="2" fillId="0" borderId="0" xfId="0" applyFont="1" applyFill="1" applyBorder="1"/>
    <xf numFmtId="49" fontId="15" fillId="11" borderId="1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5" xfId="0" applyBorder="1"/>
    <xf numFmtId="0" fontId="0" fillId="0" borderId="3" xfId="0" applyBorder="1"/>
    <xf numFmtId="0" fontId="0" fillId="0" borderId="8" xfId="0" applyBorder="1"/>
    <xf numFmtId="0" fontId="1" fillId="0" borderId="0" xfId="0" applyFont="1" applyAlignment="1">
      <alignment horizontal="right"/>
    </xf>
    <xf numFmtId="0" fontId="15" fillId="8" borderId="22" xfId="0" applyNumberFormat="1" applyFont="1" applyFill="1" applyBorder="1" applyAlignment="1">
      <alignment horizontal="center" vertical="center"/>
    </xf>
    <xf numFmtId="0" fontId="15" fillId="8" borderId="17" xfId="0" applyNumberFormat="1" applyFont="1" applyFill="1" applyBorder="1" applyAlignment="1">
      <alignment horizontal="center" vertical="center"/>
    </xf>
    <xf numFmtId="0" fontId="14" fillId="8" borderId="18" xfId="0" applyNumberFormat="1" applyFont="1" applyFill="1" applyBorder="1" applyAlignment="1">
      <alignment horizontal="center" vertical="center"/>
    </xf>
    <xf numFmtId="0" fontId="15" fillId="8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8" borderId="1" xfId="0" applyNumberFormat="1" applyFont="1" applyFill="1" applyBorder="1" applyAlignment="1">
      <alignment horizontal="center" vertical="center"/>
    </xf>
    <xf numFmtId="0" fontId="15" fillId="8" borderId="23" xfId="0" applyNumberFormat="1" applyFont="1" applyFill="1" applyBorder="1" applyAlignment="1">
      <alignment horizontal="center" vertical="center"/>
    </xf>
    <xf numFmtId="0" fontId="14" fillId="8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8" borderId="1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/>
    <xf numFmtId="0" fontId="11" fillId="0" borderId="5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Fill="1" applyBorder="1" applyAlignment="1"/>
    <xf numFmtId="0" fontId="11" fillId="0" borderId="8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/>
    <xf numFmtId="0" fontId="11" fillId="0" borderId="3" xfId="0" applyFont="1" applyFill="1" applyBorder="1" applyAlignment="1"/>
    <xf numFmtId="0" fontId="31" fillId="0" borderId="0" xfId="0" applyFont="1"/>
    <xf numFmtId="0" fontId="19" fillId="0" borderId="0" xfId="0" applyFont="1" applyFill="1" applyBorder="1"/>
    <xf numFmtId="0" fontId="4" fillId="12" borderId="13" xfId="0" applyFont="1" applyFill="1" applyBorder="1"/>
    <xf numFmtId="0" fontId="4" fillId="12" borderId="14" xfId="0" applyFont="1" applyFill="1" applyBorder="1"/>
    <xf numFmtId="0" fontId="32" fillId="8" borderId="1" xfId="0" applyNumberFormat="1" applyFont="1" applyFill="1" applyBorder="1" applyAlignment="1">
      <alignment horizontal="center"/>
    </xf>
    <xf numFmtId="0" fontId="33" fillId="2" borderId="1" xfId="0" applyFont="1" applyFill="1" applyBorder="1"/>
    <xf numFmtId="0" fontId="13" fillId="3" borderId="1" xfId="0" applyFont="1" applyFill="1" applyBorder="1"/>
    <xf numFmtId="0" fontId="13" fillId="2" borderId="1" xfId="0" applyFont="1" applyFill="1" applyBorder="1"/>
    <xf numFmtId="164" fontId="4" fillId="12" borderId="6" xfId="0" applyNumberFormat="1" applyFont="1" applyFill="1" applyBorder="1"/>
    <xf numFmtId="0" fontId="34" fillId="8" borderId="16" xfId="0" applyNumberFormat="1" applyFont="1" applyFill="1" applyBorder="1" applyAlignment="1">
      <alignment horizontal="center"/>
    </xf>
    <xf numFmtId="0" fontId="34" fillId="8" borderId="18" xfId="0" applyNumberFormat="1" applyFont="1" applyFill="1" applyBorder="1" applyAlignment="1">
      <alignment horizontal="center"/>
    </xf>
    <xf numFmtId="0" fontId="32" fillId="8" borderId="18" xfId="0" applyNumberFormat="1" applyFont="1" applyFill="1" applyBorder="1" applyAlignment="1">
      <alignment horizontal="center"/>
    </xf>
    <xf numFmtId="0" fontId="34" fillId="8" borderId="17" xfId="0" applyNumberFormat="1" applyFont="1" applyFill="1" applyBorder="1" applyAlignment="1">
      <alignment horizontal="center"/>
    </xf>
    <xf numFmtId="164" fontId="4" fillId="7" borderId="10" xfId="0" applyNumberFormat="1" applyFont="1" applyFill="1" applyBorder="1"/>
    <xf numFmtId="0" fontId="4" fillId="7" borderId="13" xfId="0" applyFont="1" applyFill="1" applyBorder="1"/>
    <xf numFmtId="0" fontId="4" fillId="5" borderId="6" xfId="0" applyFont="1" applyFill="1" applyBorder="1"/>
    <xf numFmtId="0" fontId="4" fillId="5" borderId="12" xfId="0" applyFont="1" applyFill="1" applyBorder="1" applyAlignment="1">
      <alignment horizontal="left" indent="2"/>
    </xf>
    <xf numFmtId="164" fontId="4" fillId="16" borderId="6" xfId="0" applyNumberFormat="1" applyFont="1" applyFill="1" applyBorder="1"/>
    <xf numFmtId="0" fontId="4" fillId="16" borderId="12" xfId="0" applyFont="1" applyFill="1" applyBorder="1"/>
    <xf numFmtId="164" fontId="4" fillId="16" borderId="11" xfId="0" applyNumberFormat="1" applyFont="1" applyFill="1" applyBorder="1"/>
    <xf numFmtId="0" fontId="4" fillId="16" borderId="14" xfId="0" applyFont="1" applyFill="1" applyBorder="1"/>
    <xf numFmtId="0" fontId="34" fillId="8" borderId="8" xfId="0" applyFont="1" applyFill="1" applyBorder="1" applyAlignment="1">
      <alignment horizontal="center"/>
    </xf>
    <xf numFmtId="0" fontId="34" fillId="8" borderId="3" xfId="0" applyFont="1" applyFill="1" applyBorder="1" applyAlignment="1">
      <alignment horizontal="center"/>
    </xf>
    <xf numFmtId="0" fontId="34" fillId="8" borderId="16" xfId="0" applyNumberFormat="1" applyFont="1" applyFill="1" applyBorder="1" applyAlignment="1">
      <alignment horizontal="center" vertical="center"/>
    </xf>
    <xf numFmtId="0" fontId="34" fillId="8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64" fontId="36" fillId="12" borderId="4" xfId="0" applyNumberFormat="1" applyFont="1" applyFill="1" applyBorder="1"/>
    <xf numFmtId="0" fontId="36" fillId="12" borderId="13" xfId="0" applyFont="1" applyFill="1" applyBorder="1"/>
    <xf numFmtId="164" fontId="0" fillId="16" borderId="11" xfId="0" applyNumberFormat="1" applyFill="1" applyBorder="1"/>
    <xf numFmtId="0" fontId="0" fillId="16" borderId="14" xfId="0" applyFill="1" applyBorder="1"/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4" fillId="7" borderId="4" xfId="0" applyFont="1" applyFill="1" applyBorder="1"/>
    <xf numFmtId="0" fontId="4" fillId="8" borderId="2" xfId="0" applyFont="1" applyFill="1" applyBorder="1"/>
    <xf numFmtId="0" fontId="4" fillId="8" borderId="5" xfId="0" applyFont="1" applyFill="1" applyBorder="1"/>
    <xf numFmtId="0" fontId="4" fillId="8" borderId="3" xfId="0" applyFont="1" applyFill="1" applyBorder="1"/>
    <xf numFmtId="0" fontId="4" fillId="8" borderId="1" xfId="0" applyFont="1" applyFill="1" applyBorder="1"/>
    <xf numFmtId="0" fontId="24" fillId="8" borderId="1" xfId="0" applyNumberFormat="1" applyFont="1" applyFill="1" applyBorder="1" applyAlignment="1">
      <alignment horizontal="center"/>
    </xf>
    <xf numFmtId="0" fontId="1" fillId="12" borderId="7" xfId="0" applyFont="1" applyFill="1" applyBorder="1" applyAlignment="1">
      <alignment horizontal="left" indent="2"/>
    </xf>
    <xf numFmtId="0" fontId="1" fillId="12" borderId="2" xfId="0" applyFont="1" applyFill="1" applyBorder="1" applyAlignment="1"/>
    <xf numFmtId="0" fontId="14" fillId="8" borderId="3" xfId="0" applyNumberFormat="1" applyFont="1" applyFill="1" applyBorder="1" applyAlignment="1">
      <alignment horizontal="center"/>
    </xf>
    <xf numFmtId="0" fontId="14" fillId="8" borderId="25" xfId="0" applyNumberFormat="1" applyFont="1" applyFill="1" applyBorder="1" applyAlignment="1">
      <alignment horizontal="center"/>
    </xf>
    <xf numFmtId="0" fontId="34" fillId="8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32" fillId="8" borderId="16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4" xfId="0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32" fillId="8" borderId="1" xfId="0" applyNumberFormat="1" applyFont="1" applyFill="1" applyBorder="1" applyAlignment="1">
      <alignment horizontal="center" vertical="center"/>
    </xf>
    <xf numFmtId="0" fontId="32" fillId="8" borderId="18" xfId="0" applyNumberFormat="1" applyFont="1" applyFill="1" applyBorder="1" applyAlignment="1">
      <alignment horizontal="center" vertical="center"/>
    </xf>
    <xf numFmtId="0" fontId="32" fillId="8" borderId="25" xfId="0" applyNumberFormat="1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left"/>
    </xf>
    <xf numFmtId="0" fontId="6" fillId="9" borderId="9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16" fillId="15" borderId="10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4" fillId="0" borderId="11" xfId="0" quotePrefix="1" applyFont="1" applyFill="1" applyBorder="1" applyAlignment="1">
      <alignment wrapText="1"/>
    </xf>
    <xf numFmtId="0" fontId="4" fillId="0" borderId="0" xfId="0" quotePrefix="1" applyFont="1" applyFill="1" applyBorder="1" applyAlignment="1">
      <alignment wrapText="1"/>
    </xf>
    <xf numFmtId="0" fontId="6" fillId="6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4" fillId="18" borderId="0" xfId="0" applyFont="1" applyFill="1" applyAlignment="1">
      <alignment horizontal="center"/>
    </xf>
    <xf numFmtId="0" fontId="0" fillId="11" borderId="0" xfId="0" applyFill="1" applyAlignment="1">
      <alignment horizontal="center" wrapText="1"/>
    </xf>
    <xf numFmtId="49" fontId="0" fillId="14" borderId="10" xfId="0" applyNumberFormat="1" applyFill="1" applyBorder="1" applyAlignment="1">
      <alignment horizontal="center" wrapText="1"/>
    </xf>
    <xf numFmtId="0" fontId="12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20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4" fillId="11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19" borderId="0" xfId="0" applyFont="1" applyFill="1" applyAlignment="1">
      <alignment horizontal="left" vertical="center"/>
    </xf>
  </cellXfs>
  <cellStyles count="1">
    <cellStyle name="Standard" xfId="0" builtinId="0"/>
  </cellStyles>
  <dxfs count="1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H$9" fmlaRange="$H$13:$H$17" noThreeD="1" sel="4" val="0"/>
</file>

<file path=xl/ctrlProps/ctrlProp10.xml><?xml version="1.0" encoding="utf-8"?>
<formControlPr xmlns="http://schemas.microsoft.com/office/spreadsheetml/2009/9/main" objectType="Drop" dropLines="2" dropStyle="combo" dx="16" fmlaLink="$F$38" fmlaRange="$F$13:$F$14" noThreeD="1" sel="2" val="0"/>
</file>

<file path=xl/ctrlProps/ctrlProp11.xml><?xml version="1.0" encoding="utf-8"?>
<formControlPr xmlns="http://schemas.microsoft.com/office/spreadsheetml/2009/9/main" objectType="Drop" dropLines="3" dropStyle="combo" dx="16" fmlaLink="$N$38" fmlaRange="$N$13:$N$15" noThreeD="1" sel="2" val="0"/>
</file>

<file path=xl/ctrlProps/ctrlProp2.xml><?xml version="1.0" encoding="utf-8"?>
<formControlPr xmlns="http://schemas.microsoft.com/office/spreadsheetml/2009/9/main" objectType="Drop" dropLines="5" dropStyle="combo" dx="16" fmlaLink="$J$9" fmlaRange="$J$13:$J$17" noThreeD="1" sel="1" val="0"/>
</file>

<file path=xl/ctrlProps/ctrlProp3.xml><?xml version="1.0" encoding="utf-8"?>
<formControlPr xmlns="http://schemas.microsoft.com/office/spreadsheetml/2009/9/main" objectType="Drop" dropLines="13" dropStyle="combo" dx="16" fmlaLink="$L$9" fmlaRange="$L$13:$L$26" noThreeD="1" sel="2"/>
</file>

<file path=xl/ctrlProps/ctrlProp4.xml><?xml version="1.0" encoding="utf-8"?>
<formControlPr xmlns="http://schemas.microsoft.com/office/spreadsheetml/2009/9/main" objectType="Drop" dropLines="3" dropStyle="combo" dx="16" fmlaLink="$N$9" fmlaRange="$N$13:$N$15" noThreeD="1" sel="3" val="0"/>
</file>

<file path=xl/ctrlProps/ctrlProp5.xml><?xml version="1.0" encoding="utf-8"?>
<formControlPr xmlns="http://schemas.microsoft.com/office/spreadsheetml/2009/9/main" objectType="Drop" dropLines="1" dropStyle="combo" dx="16" fmlaLink="$H$38" fmlaRange="$H$28" noThreeD="1" sel="1" val="0"/>
</file>

<file path=xl/ctrlProps/ctrlProp6.xml><?xml version="1.0" encoding="utf-8"?>
<formControlPr xmlns="http://schemas.microsoft.com/office/spreadsheetml/2009/9/main" objectType="Drop" dropLines="5" dropStyle="combo" dx="16" fmlaLink="$J$38" fmlaRange="$J$28:$J$29" noThreeD="1" sel="1" val="0"/>
</file>

<file path=xl/ctrlProps/ctrlProp7.xml><?xml version="1.0" encoding="utf-8"?>
<formControlPr xmlns="http://schemas.microsoft.com/office/spreadsheetml/2009/9/main" objectType="Drop" dropLines="6" dropStyle="combo" dx="16" fmlaLink="$L$38" fmlaRange="$L$28:$L$33" noThreeD="1" sel="6" val="0"/>
</file>

<file path=xl/ctrlProps/ctrlProp8.xml><?xml version="1.0" encoding="utf-8"?>
<formControlPr xmlns="http://schemas.microsoft.com/office/spreadsheetml/2009/9/main" objectType="Drop" dropLines="3" dropStyle="combo" dx="16" fmlaLink="$N$38" fmlaRange="$N$14:$N$15" noThreeD="1" sel="2" val="0"/>
</file>

<file path=xl/ctrlProps/ctrlProp9.xml><?xml version="1.0" encoding="utf-8"?>
<formControlPr xmlns="http://schemas.microsoft.com/office/spreadsheetml/2009/9/main" objectType="Drop" dropLines="2" dropStyle="combo" dx="16" fmlaLink="$F$9" fmlaRange="$F$13:$F$1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8</xdr:row>
          <xdr:rowOff>60960</xdr:rowOff>
        </xdr:from>
        <xdr:to>
          <xdr:col>7</xdr:col>
          <xdr:colOff>1775460</xdr:colOff>
          <xdr:row>8</xdr:row>
          <xdr:rowOff>251460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60960</xdr:rowOff>
        </xdr:from>
        <xdr:to>
          <xdr:col>9</xdr:col>
          <xdr:colOff>1242060</xdr:colOff>
          <xdr:row>8</xdr:row>
          <xdr:rowOff>251460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60960</xdr:colOff>
          <xdr:row>8</xdr:row>
          <xdr:rowOff>60960</xdr:rowOff>
        </xdr:from>
        <xdr:to>
          <xdr:col>11</xdr:col>
          <xdr:colOff>2049780</xdr:colOff>
          <xdr:row>8</xdr:row>
          <xdr:rowOff>251460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8</xdr:row>
          <xdr:rowOff>60960</xdr:rowOff>
        </xdr:from>
        <xdr:to>
          <xdr:col>13</xdr:col>
          <xdr:colOff>1165860</xdr:colOff>
          <xdr:row>8</xdr:row>
          <xdr:rowOff>251460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37</xdr:row>
          <xdr:rowOff>60960</xdr:rowOff>
        </xdr:from>
        <xdr:to>
          <xdr:col>7</xdr:col>
          <xdr:colOff>1775460</xdr:colOff>
          <xdr:row>37</xdr:row>
          <xdr:rowOff>251460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37</xdr:row>
          <xdr:rowOff>60960</xdr:rowOff>
        </xdr:from>
        <xdr:to>
          <xdr:col>9</xdr:col>
          <xdr:colOff>1242060</xdr:colOff>
          <xdr:row>37</xdr:row>
          <xdr:rowOff>251460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37</xdr:row>
          <xdr:rowOff>60960</xdr:rowOff>
        </xdr:from>
        <xdr:to>
          <xdr:col>11</xdr:col>
          <xdr:colOff>2042160</xdr:colOff>
          <xdr:row>37</xdr:row>
          <xdr:rowOff>251460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37</xdr:row>
          <xdr:rowOff>38100</xdr:rowOff>
        </xdr:from>
        <xdr:to>
          <xdr:col>13</xdr:col>
          <xdr:colOff>1165860</xdr:colOff>
          <xdr:row>37</xdr:row>
          <xdr:rowOff>251460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8</xdr:row>
          <xdr:rowOff>60960</xdr:rowOff>
        </xdr:from>
        <xdr:to>
          <xdr:col>5</xdr:col>
          <xdr:colOff>906780</xdr:colOff>
          <xdr:row>8</xdr:row>
          <xdr:rowOff>251460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37</xdr:row>
          <xdr:rowOff>60960</xdr:rowOff>
        </xdr:from>
        <xdr:to>
          <xdr:col>5</xdr:col>
          <xdr:colOff>906780</xdr:colOff>
          <xdr:row>37</xdr:row>
          <xdr:rowOff>251460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37</xdr:row>
          <xdr:rowOff>60960</xdr:rowOff>
        </xdr:from>
        <xdr:to>
          <xdr:col>13</xdr:col>
          <xdr:colOff>1165860</xdr:colOff>
          <xdr:row>37</xdr:row>
          <xdr:rowOff>251460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12</xdr:col>
      <xdr:colOff>9525</xdr:colOff>
      <xdr:row>11</xdr:row>
      <xdr:rowOff>9525</xdr:rowOff>
    </xdr:to>
    <xdr:cxnSp macro="">
      <xdr:nvCxnSpPr>
        <xdr:cNvPr id="2" name="Gerader Verbinde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3505200" y="1381125"/>
          <a:ext cx="971550" cy="390525"/>
        </a:xfrm>
        <a:prstGeom prst="line">
          <a:avLst/>
        </a:prstGeom>
        <a:ln w="25400">
          <a:solidFill>
            <a:schemeClr val="accent2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5953</xdr:rowOff>
    </xdr:from>
    <xdr:to>
      <xdr:col>12</xdr:col>
      <xdr:colOff>0</xdr:colOff>
      <xdr:row>17</xdr:row>
      <xdr:rowOff>5953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3505200" y="1387078"/>
          <a:ext cx="962025" cy="1143000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11906</xdr:colOff>
      <xdr:row>8</xdr:row>
      <xdr:rowOff>5953</xdr:rowOff>
    </xdr:from>
    <xdr:to>
      <xdr:col>11</xdr:col>
      <xdr:colOff>360759</xdr:colOff>
      <xdr:row>14</xdr:row>
      <xdr:rowOff>3572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3517106" y="1387078"/>
          <a:ext cx="948928" cy="759619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2931</xdr:colOff>
      <xdr:row>14</xdr:row>
      <xdr:rowOff>1</xdr:rowOff>
    </xdr:from>
    <xdr:to>
      <xdr:col>12</xdr:col>
      <xdr:colOff>0</xdr:colOff>
      <xdr:row>17</xdr:row>
      <xdr:rowOff>2930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V="1">
          <a:off x="2908056" y="2143126"/>
          <a:ext cx="1559169" cy="383929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9526</xdr:rowOff>
    </xdr:from>
    <xdr:to>
      <xdr:col>12</xdr:col>
      <xdr:colOff>9525</xdr:colOff>
      <xdr:row>14</xdr:row>
      <xdr:rowOff>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V="1">
          <a:off x="1581150" y="1771651"/>
          <a:ext cx="2895600" cy="371474"/>
        </a:xfrm>
        <a:prstGeom prst="line">
          <a:avLst/>
        </a:prstGeom>
        <a:ln w="25400">
          <a:solidFill>
            <a:schemeClr val="accent2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363415</xdr:colOff>
      <xdr:row>8</xdr:row>
      <xdr:rowOff>7190</xdr:rowOff>
    </xdr:from>
    <xdr:to>
      <xdr:col>12</xdr:col>
      <xdr:colOff>3594</xdr:colOff>
      <xdr:row>11</xdr:row>
      <xdr:rowOff>2931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V="1">
          <a:off x="2544640" y="1388315"/>
          <a:ext cx="1926179" cy="376741"/>
        </a:xfrm>
        <a:prstGeom prst="line">
          <a:avLst/>
        </a:prstGeom>
        <a:ln w="25400">
          <a:solidFill>
            <a:schemeClr val="accent4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185487</xdr:rowOff>
    </xdr:from>
    <xdr:to>
      <xdr:col>12</xdr:col>
      <xdr:colOff>5013</xdr:colOff>
      <xdr:row>5</xdr:row>
      <xdr:rowOff>5013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1219200" y="1004637"/>
          <a:ext cx="3253038" cy="501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3594</xdr:colOff>
      <xdr:row>8</xdr:row>
      <xdr:rowOff>7189</xdr:rowOff>
    </xdr:from>
    <xdr:to>
      <xdr:col>12</xdr:col>
      <xdr:colOff>3594</xdr:colOff>
      <xdr:row>8</xdr:row>
      <xdr:rowOff>10783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flipV="1">
          <a:off x="3508794" y="1388314"/>
          <a:ext cx="962025" cy="3594"/>
        </a:xfrm>
        <a:prstGeom prst="line">
          <a:avLst/>
        </a:prstGeom>
        <a:ln w="25400">
          <a:solidFill>
            <a:schemeClr val="accent4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2931</xdr:colOff>
      <xdr:row>17</xdr:row>
      <xdr:rowOff>2930</xdr:rowOff>
    </xdr:from>
    <xdr:to>
      <xdr:col>12</xdr:col>
      <xdr:colOff>2930</xdr:colOff>
      <xdr:row>17</xdr:row>
      <xdr:rowOff>5862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2908056" y="2527055"/>
          <a:ext cx="1562099" cy="2932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2931</xdr:colOff>
      <xdr:row>11</xdr:row>
      <xdr:rowOff>5862</xdr:rowOff>
    </xdr:from>
    <xdr:to>
      <xdr:col>12</xdr:col>
      <xdr:colOff>8792</xdr:colOff>
      <xdr:row>11</xdr:row>
      <xdr:rowOff>8793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2546106" y="1767987"/>
          <a:ext cx="1929911" cy="2931"/>
        </a:xfrm>
        <a:prstGeom prst="line">
          <a:avLst/>
        </a:prstGeom>
        <a:ln w="25400">
          <a:solidFill>
            <a:schemeClr val="accent2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608880</xdr:colOff>
      <xdr:row>8</xdr:row>
      <xdr:rowOff>3614</xdr:rowOff>
    </xdr:from>
    <xdr:to>
      <xdr:col>9</xdr:col>
      <xdr:colOff>7188</xdr:colOff>
      <xdr:row>8</xdr:row>
      <xdr:rowOff>7189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1218480" y="1384739"/>
          <a:ext cx="2293908" cy="3575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610318</xdr:colOff>
      <xdr:row>11</xdr:row>
      <xdr:rowOff>3254</xdr:rowOff>
    </xdr:from>
    <xdr:to>
      <xdr:col>6</xdr:col>
      <xdr:colOff>0</xdr:colOff>
      <xdr:row>11</xdr:row>
      <xdr:rowOff>7189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1219918" y="1765379"/>
          <a:ext cx="1323257" cy="3935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602582</xdr:colOff>
      <xdr:row>14</xdr:row>
      <xdr:rowOff>0</xdr:rowOff>
    </xdr:from>
    <xdr:to>
      <xdr:col>3</xdr:col>
      <xdr:colOff>0</xdr:colOff>
      <xdr:row>14</xdr:row>
      <xdr:rowOff>1003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flipV="1">
          <a:off x="1212182" y="2143125"/>
          <a:ext cx="368968" cy="1003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96864</xdr:rowOff>
    </xdr:from>
    <xdr:to>
      <xdr:col>4</xdr:col>
      <xdr:colOff>6457</xdr:colOff>
      <xdr:row>22</xdr:row>
      <xdr:rowOff>1005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flipV="1">
          <a:off x="1219200" y="3240114"/>
          <a:ext cx="730357" cy="0"/>
        </a:xfrm>
        <a:prstGeom prst="line">
          <a:avLst/>
        </a:prstGeom>
        <a:ln w="25400" cmpd="dbl">
          <a:solidFill>
            <a:schemeClr val="accent1">
              <a:lumMod val="75000"/>
            </a:schemeClr>
          </a:solidFill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607017</xdr:colOff>
      <xdr:row>23</xdr:row>
      <xdr:rowOff>93635</xdr:rowOff>
    </xdr:from>
    <xdr:to>
      <xdr:col>4</xdr:col>
      <xdr:colOff>0</xdr:colOff>
      <xdr:row>24</xdr:row>
      <xdr:rowOff>366</xdr:rowOff>
    </xdr:to>
    <xdr:cxnSp macro="">
      <xdr:nvCxnSpPr>
        <xdr:cNvPr id="16" name="Gerader Verbinde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flipV="1">
          <a:off x="1216617" y="3427385"/>
          <a:ext cx="726483" cy="1981"/>
        </a:xfrm>
        <a:prstGeom prst="line">
          <a:avLst/>
        </a:prstGeom>
        <a:ln w="25400">
          <a:solidFill>
            <a:schemeClr val="accent4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607017</xdr:colOff>
      <xdr:row>25</xdr:row>
      <xdr:rowOff>93636</xdr:rowOff>
    </xdr:from>
    <xdr:to>
      <xdr:col>4</xdr:col>
      <xdr:colOff>3229</xdr:colOff>
      <xdr:row>25</xdr:row>
      <xdr:rowOff>96864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flipV="1">
          <a:off x="1216617" y="3617886"/>
          <a:ext cx="729712" cy="3228"/>
        </a:xfrm>
        <a:prstGeom prst="line">
          <a:avLst/>
        </a:prstGeom>
        <a:ln w="25400">
          <a:solidFill>
            <a:schemeClr val="accent2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607017</xdr:colOff>
      <xdr:row>28</xdr:row>
      <xdr:rowOff>0</xdr:rowOff>
    </xdr:from>
    <xdr:to>
      <xdr:col>4</xdr:col>
      <xdr:colOff>0</xdr:colOff>
      <xdr:row>28</xdr:row>
      <xdr:rowOff>3229</xdr:rowOff>
    </xdr:to>
    <xdr:cxnSp macro="">
      <xdr:nvCxnSpPr>
        <xdr:cNvPr id="18" name="Gerader Verbinde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flipV="1">
          <a:off x="1216617" y="3810000"/>
          <a:ext cx="726483" cy="3229"/>
        </a:xfrm>
        <a:prstGeom prst="line">
          <a:avLst/>
        </a:prstGeom>
        <a:ln w="25400">
          <a:solidFill>
            <a:schemeClr val="accent5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0.39997558519241921"/>
    <pageSetUpPr fitToPage="1"/>
  </sheetPr>
  <dimension ref="A1:AB109"/>
  <sheetViews>
    <sheetView topLeftCell="A16" zoomScale="84" zoomScaleNormal="84" workbookViewId="0">
      <selection activeCell="E85" sqref="E85"/>
    </sheetView>
  </sheetViews>
  <sheetFormatPr baseColWidth="10" defaultColWidth="9.33203125" defaultRowHeight="14.4" outlineLevelCol="1" x14ac:dyDescent="0.3"/>
  <cols>
    <col min="1" max="1" width="20.44140625" customWidth="1"/>
    <col min="2" max="2" width="16.33203125" customWidth="1"/>
    <col min="3" max="3" width="15.33203125" customWidth="1"/>
    <col min="4" max="4" width="11.33203125" customWidth="1"/>
    <col min="5" max="5" width="25.44140625" style="145" bestFit="1" customWidth="1"/>
    <col min="6" max="6" width="2.6640625" customWidth="1" outlineLevel="1"/>
    <col min="7" max="7" width="12.6640625" customWidth="1" outlineLevel="1"/>
    <col min="8" max="8" width="2.6640625" customWidth="1" outlineLevel="1"/>
    <col min="9" max="9" width="23.44140625" customWidth="1" outlineLevel="1"/>
    <col min="10" max="10" width="10.33203125" customWidth="1" outlineLevel="1"/>
    <col min="11" max="11" width="35.6640625" customWidth="1" outlineLevel="1"/>
    <col min="12" max="12" width="18.5546875" customWidth="1"/>
    <col min="13" max="18" width="16.33203125" customWidth="1"/>
    <col min="19" max="19" width="18.33203125" customWidth="1"/>
    <col min="20" max="20" width="16.33203125" customWidth="1"/>
    <col min="21" max="21" width="21.33203125" customWidth="1"/>
    <col min="22" max="27" width="16.33203125" customWidth="1"/>
    <col min="28" max="28" width="52.44140625" customWidth="1"/>
  </cols>
  <sheetData>
    <row r="1" spans="1:28" ht="33.75" customHeight="1" x14ac:dyDescent="0.5">
      <c r="A1" s="19" t="s">
        <v>231</v>
      </c>
      <c r="AB1" s="97"/>
    </row>
    <row r="2" spans="1:28" x14ac:dyDescent="0.3">
      <c r="A2" s="2"/>
      <c r="L2" s="281" t="s">
        <v>91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67" t="s">
        <v>83</v>
      </c>
    </row>
    <row r="3" spans="1:28" ht="18" x14ac:dyDescent="0.35">
      <c r="A3" s="13" t="s">
        <v>190</v>
      </c>
      <c r="L3" s="282" t="s">
        <v>20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2"/>
    </row>
    <row r="4" spans="1:28" ht="15" customHeight="1" x14ac:dyDescent="0.3">
      <c r="A4" s="2"/>
      <c r="L4" s="278" t="s">
        <v>71</v>
      </c>
      <c r="M4" s="279"/>
      <c r="N4" s="279"/>
      <c r="O4" s="279"/>
      <c r="P4" s="279"/>
      <c r="Q4" s="279"/>
      <c r="R4" s="279"/>
      <c r="S4" s="280"/>
      <c r="T4" s="278" t="s">
        <v>74</v>
      </c>
      <c r="U4" s="279"/>
      <c r="V4" s="279"/>
      <c r="W4" s="279"/>
      <c r="X4" s="279"/>
      <c r="Y4" s="279"/>
      <c r="Z4" s="279"/>
      <c r="AA4" s="280"/>
      <c r="AB4" s="268" t="s">
        <v>134</v>
      </c>
    </row>
    <row r="5" spans="1:28" x14ac:dyDescent="0.3">
      <c r="A5" s="67" t="s">
        <v>88</v>
      </c>
      <c r="B5" s="67" t="s">
        <v>89</v>
      </c>
      <c r="C5" s="67" t="s">
        <v>88</v>
      </c>
      <c r="D5" s="67" t="s">
        <v>84</v>
      </c>
      <c r="E5" s="150"/>
      <c r="F5" s="73"/>
      <c r="G5" s="66" t="s">
        <v>119</v>
      </c>
      <c r="H5" s="66"/>
      <c r="I5" s="66" t="s">
        <v>120</v>
      </c>
      <c r="J5" s="66"/>
      <c r="K5" s="66" t="s">
        <v>121</v>
      </c>
      <c r="L5" s="272" t="s">
        <v>0</v>
      </c>
      <c r="M5" s="273"/>
      <c r="N5" s="273"/>
      <c r="O5" s="274"/>
      <c r="P5" s="272" t="s">
        <v>1</v>
      </c>
      <c r="Q5" s="273"/>
      <c r="R5" s="273"/>
      <c r="S5" s="274"/>
      <c r="T5" s="272" t="s">
        <v>0</v>
      </c>
      <c r="U5" s="273"/>
      <c r="V5" s="273"/>
      <c r="W5" s="274"/>
      <c r="X5" s="272" t="s">
        <v>1</v>
      </c>
      <c r="Y5" s="273"/>
      <c r="Z5" s="273"/>
      <c r="AA5" s="274"/>
      <c r="AB5" s="269"/>
    </row>
    <row r="6" spans="1:28" x14ac:dyDescent="0.3">
      <c r="A6" s="2"/>
      <c r="C6" s="27" t="s">
        <v>59</v>
      </c>
      <c r="D6" s="270" t="s">
        <v>67</v>
      </c>
      <c r="E6" s="270"/>
      <c r="F6" s="270"/>
      <c r="G6" s="270"/>
      <c r="H6" s="270"/>
      <c r="I6" s="270"/>
      <c r="J6" s="270"/>
      <c r="K6" s="271"/>
      <c r="L6" s="10" t="s">
        <v>2</v>
      </c>
      <c r="M6" s="10" t="s">
        <v>79</v>
      </c>
      <c r="N6" s="10" t="s">
        <v>17</v>
      </c>
      <c r="O6" s="10" t="s">
        <v>3</v>
      </c>
      <c r="P6" s="10" t="s">
        <v>2</v>
      </c>
      <c r="Q6" s="10" t="s">
        <v>79</v>
      </c>
      <c r="R6" s="10" t="s">
        <v>17</v>
      </c>
      <c r="S6" s="10" t="s">
        <v>3</v>
      </c>
      <c r="T6" s="10" t="s">
        <v>2</v>
      </c>
      <c r="U6" s="10" t="s">
        <v>79</v>
      </c>
      <c r="V6" s="10" t="s">
        <v>17</v>
      </c>
      <c r="W6" s="10" t="s">
        <v>3</v>
      </c>
      <c r="X6" s="10" t="s">
        <v>2</v>
      </c>
      <c r="Y6" s="10" t="s">
        <v>79</v>
      </c>
      <c r="Z6" s="10" t="s">
        <v>17</v>
      </c>
      <c r="AA6" s="10" t="s">
        <v>3</v>
      </c>
      <c r="AB6" s="10"/>
    </row>
    <row r="7" spans="1:28" s="18" customFormat="1" ht="22.5" customHeight="1" x14ac:dyDescent="0.3">
      <c r="A7" s="15" t="s">
        <v>196</v>
      </c>
      <c r="B7" s="16" t="s">
        <v>197</v>
      </c>
      <c r="C7" s="95" t="s">
        <v>198</v>
      </c>
      <c r="D7" s="105" t="s">
        <v>199</v>
      </c>
      <c r="E7" s="151" t="s">
        <v>126</v>
      </c>
      <c r="F7" s="42"/>
      <c r="G7" s="52" t="s">
        <v>18</v>
      </c>
      <c r="H7" s="57"/>
      <c r="I7" s="57" t="s">
        <v>108</v>
      </c>
      <c r="J7" s="42"/>
      <c r="K7" s="57" t="s">
        <v>4</v>
      </c>
      <c r="L7" s="17" t="s">
        <v>203</v>
      </c>
      <c r="M7" s="17" t="s">
        <v>200</v>
      </c>
      <c r="N7" s="17" t="s">
        <v>201</v>
      </c>
      <c r="O7" s="17" t="s">
        <v>202</v>
      </c>
      <c r="P7" s="17" t="s">
        <v>207</v>
      </c>
      <c r="Q7" s="17" t="s">
        <v>204</v>
      </c>
      <c r="R7" s="17" t="s">
        <v>205</v>
      </c>
      <c r="S7" s="17" t="s">
        <v>206</v>
      </c>
      <c r="T7" s="17" t="s">
        <v>208</v>
      </c>
      <c r="U7" s="17" t="s">
        <v>209</v>
      </c>
      <c r="V7" s="17" t="s">
        <v>210</v>
      </c>
      <c r="W7" s="17" t="s">
        <v>211</v>
      </c>
      <c r="X7" s="17" t="s">
        <v>212</v>
      </c>
      <c r="Y7" s="17" t="s">
        <v>213</v>
      </c>
      <c r="Z7" s="17" t="s">
        <v>214</v>
      </c>
      <c r="AA7" s="17" t="s">
        <v>215</v>
      </c>
      <c r="AB7" s="17" t="s">
        <v>216</v>
      </c>
    </row>
    <row r="8" spans="1:28" x14ac:dyDescent="0.3">
      <c r="A8" s="9"/>
      <c r="B8" s="9" t="s">
        <v>81</v>
      </c>
      <c r="C8" s="177"/>
      <c r="E8" s="77" t="s">
        <v>96</v>
      </c>
      <c r="F8" s="44">
        <v>1</v>
      </c>
      <c r="G8" s="60" t="s">
        <v>5</v>
      </c>
      <c r="H8" s="5">
        <v>0</v>
      </c>
      <c r="I8" s="216"/>
      <c r="K8" s="78" t="s">
        <v>96</v>
      </c>
      <c r="L8" s="32"/>
      <c r="M8" s="11"/>
      <c r="N8" s="11"/>
      <c r="O8" s="11"/>
      <c r="P8" s="11"/>
      <c r="Q8" s="11"/>
      <c r="R8" s="11"/>
      <c r="S8" s="11"/>
      <c r="T8" s="12"/>
      <c r="U8" s="11"/>
      <c r="V8" s="11"/>
      <c r="W8" s="11"/>
      <c r="X8" s="11"/>
      <c r="Y8" s="11"/>
      <c r="Z8" s="11"/>
      <c r="AA8" s="11"/>
      <c r="AB8" s="11"/>
    </row>
    <row r="9" spans="1:28" ht="15" customHeight="1" x14ac:dyDescent="0.3">
      <c r="D9" s="156" t="str">
        <f>F8&amp;H9&amp;J10&amp;"0"</f>
        <v>11110</v>
      </c>
      <c r="E9" s="153"/>
      <c r="H9" s="53">
        <v>1</v>
      </c>
      <c r="I9" s="54" t="s">
        <v>94</v>
      </c>
      <c r="J9" s="224">
        <v>10</v>
      </c>
      <c r="K9" s="165" t="s">
        <v>8</v>
      </c>
    </row>
    <row r="10" spans="1:28" x14ac:dyDescent="0.3">
      <c r="D10" s="157" t="str">
        <f>F8&amp;H10&amp;J10&amp;"0"</f>
        <v>12110</v>
      </c>
      <c r="E10" s="153"/>
      <c r="H10" s="81">
        <v>2</v>
      </c>
      <c r="I10" s="58" t="s">
        <v>107</v>
      </c>
      <c r="J10" s="148">
        <v>11</v>
      </c>
      <c r="K10" s="218" t="s">
        <v>7</v>
      </c>
      <c r="AB10" s="189"/>
    </row>
    <row r="11" spans="1:28" x14ac:dyDescent="0.3">
      <c r="D11" s="227" t="str">
        <f>F8&amp;H11&amp;J10&amp;"0"</f>
        <v>13110</v>
      </c>
      <c r="E11" s="153" t="s">
        <v>124</v>
      </c>
      <c r="H11" s="85">
        <v>3</v>
      </c>
      <c r="I11" s="86" t="s">
        <v>92</v>
      </c>
      <c r="K11" s="78" t="s">
        <v>10</v>
      </c>
    </row>
    <row r="12" spans="1:28" x14ac:dyDescent="0.3">
      <c r="D12" s="225" t="str">
        <f>F8&amp;H9&amp;J9&amp;"0"</f>
        <v>11100</v>
      </c>
      <c r="E12" s="153" t="s">
        <v>101</v>
      </c>
      <c r="H12" s="87">
        <v>4</v>
      </c>
      <c r="I12" s="88" t="s">
        <v>93</v>
      </c>
      <c r="J12" s="53">
        <v>21</v>
      </c>
      <c r="K12" s="80" t="s">
        <v>56</v>
      </c>
    </row>
    <row r="13" spans="1:28" x14ac:dyDescent="0.3">
      <c r="D13" s="226" t="str">
        <f>F8&amp;H10&amp;J9&amp;"0"</f>
        <v>12100</v>
      </c>
      <c r="E13" s="153" t="s">
        <v>125</v>
      </c>
      <c r="J13" s="81">
        <v>22</v>
      </c>
      <c r="K13" s="61" t="s">
        <v>54</v>
      </c>
    </row>
    <row r="14" spans="1:28" s="14" customFormat="1" x14ac:dyDescent="0.3">
      <c r="C14"/>
      <c r="D14" s="84"/>
      <c r="E14" s="47" t="s">
        <v>10</v>
      </c>
      <c r="F14"/>
      <c r="G14"/>
      <c r="J14" s="55">
        <v>23</v>
      </c>
      <c r="K14" s="62" t="s">
        <v>55</v>
      </c>
    </row>
    <row r="15" spans="1:28" s="14" customFormat="1" x14ac:dyDescent="0.3">
      <c r="C15"/>
      <c r="D15" s="225" t="str">
        <f>F8&amp;H9&amp;J12&amp;"0"</f>
        <v>11210</v>
      </c>
      <c r="E15" s="47"/>
      <c r="F15"/>
      <c r="G15"/>
      <c r="K15" s="78" t="s">
        <v>98</v>
      </c>
    </row>
    <row r="16" spans="1:28" ht="15" customHeight="1" x14ac:dyDescent="0.3">
      <c r="C16" s="14"/>
      <c r="D16" s="228" t="str">
        <f>F8&amp;H10&amp;J12&amp;"0"</f>
        <v>12210</v>
      </c>
      <c r="E16" s="153"/>
      <c r="F16" s="14"/>
      <c r="G16" s="14"/>
      <c r="J16" s="224">
        <v>30</v>
      </c>
      <c r="K16" s="165" t="s">
        <v>232</v>
      </c>
    </row>
    <row r="17" spans="3:13" x14ac:dyDescent="0.3">
      <c r="D17" s="227" t="str">
        <f>F8&amp;H11&amp;J12&amp;"0"</f>
        <v>13210</v>
      </c>
      <c r="E17" s="153"/>
      <c r="J17" s="64">
        <v>31</v>
      </c>
      <c r="K17" s="219" t="s">
        <v>69</v>
      </c>
    </row>
    <row r="18" spans="3:13" x14ac:dyDescent="0.3">
      <c r="D18" s="225" t="str">
        <f>F8&amp;H9&amp;J13&amp;"0"</f>
        <v>11220</v>
      </c>
      <c r="E18" s="153"/>
      <c r="J18" s="64">
        <v>32</v>
      </c>
      <c r="K18" s="219" t="s">
        <v>68</v>
      </c>
    </row>
    <row r="19" spans="3:13" x14ac:dyDescent="0.3">
      <c r="D19" s="228" t="str">
        <f>F8&amp;H10&amp;J13&amp;"0"</f>
        <v>12220</v>
      </c>
      <c r="E19" s="153"/>
      <c r="F19" s="3"/>
      <c r="G19" s="3"/>
      <c r="J19" s="242">
        <v>39</v>
      </c>
      <c r="K19" s="243" t="s">
        <v>240</v>
      </c>
    </row>
    <row r="20" spans="3:13" x14ac:dyDescent="0.3">
      <c r="D20" s="227" t="str">
        <f>F8&amp;H11&amp;J13&amp;"0"</f>
        <v>13220</v>
      </c>
      <c r="E20" s="153"/>
      <c r="K20" s="78" t="s">
        <v>11</v>
      </c>
    </row>
    <row r="21" spans="3:13" x14ac:dyDescent="0.3">
      <c r="D21" s="225" t="str">
        <f>F8&amp;H9&amp;J14&amp;"0"</f>
        <v>11230</v>
      </c>
      <c r="E21" s="153"/>
      <c r="J21" s="63">
        <v>41</v>
      </c>
      <c r="K21" s="80" t="s">
        <v>57</v>
      </c>
    </row>
    <row r="22" spans="3:13" x14ac:dyDescent="0.3">
      <c r="D22" s="228" t="str">
        <f>F8&amp;H10&amp;J14&amp;"0"</f>
        <v>12230</v>
      </c>
      <c r="E22" s="153"/>
      <c r="J22" s="64">
        <v>42</v>
      </c>
      <c r="K22" s="61" t="s">
        <v>58</v>
      </c>
    </row>
    <row r="23" spans="3:13" x14ac:dyDescent="0.3">
      <c r="D23" s="227" t="str">
        <f>F8&amp;H11&amp;J14&amp;"0"</f>
        <v>13230</v>
      </c>
      <c r="E23" s="153"/>
      <c r="J23" s="148">
        <v>43</v>
      </c>
      <c r="K23" s="149" t="s">
        <v>106</v>
      </c>
    </row>
    <row r="24" spans="3:13" x14ac:dyDescent="0.3">
      <c r="D24" s="5"/>
      <c r="E24" s="47" t="s">
        <v>98</v>
      </c>
      <c r="J24" s="44">
        <v>90</v>
      </c>
      <c r="K24" s="60" t="s">
        <v>252</v>
      </c>
    </row>
    <row r="25" spans="3:13" x14ac:dyDescent="0.3">
      <c r="D25" s="261" t="str">
        <f>F8&amp;H11&amp;J16&amp;"0"</f>
        <v>13300</v>
      </c>
      <c r="E25" s="153" t="s">
        <v>239</v>
      </c>
    </row>
    <row r="26" spans="3:13" x14ac:dyDescent="0.3">
      <c r="D26" s="227" t="str">
        <f>$F$8&amp;$H$12&amp;J16&amp;"0"</f>
        <v>14300</v>
      </c>
      <c r="E26" s="153" t="s">
        <v>238</v>
      </c>
    </row>
    <row r="27" spans="3:13" x14ac:dyDescent="0.3">
      <c r="D27" s="261" t="str">
        <f>$F$8&amp;$H$12&amp;J17&amp;"0"</f>
        <v>14310</v>
      </c>
      <c r="E27" s="153"/>
    </row>
    <row r="28" spans="3:13" s="43" customFormat="1" ht="15" customHeight="1" x14ac:dyDescent="0.3">
      <c r="C28"/>
      <c r="D28" s="227" t="str">
        <f>$F$8&amp;$H$12&amp;J18&amp;"0"</f>
        <v>14320</v>
      </c>
      <c r="F28"/>
      <c r="G28"/>
      <c r="J28" s="217"/>
      <c r="K28" s="217"/>
    </row>
    <row r="29" spans="3:13" s="43" customFormat="1" x14ac:dyDescent="0.3">
      <c r="D29" s="220" t="str">
        <f>$F$8&amp;$H$8&amp;J19&amp;"0"</f>
        <v>10390</v>
      </c>
      <c r="E29" s="153" t="s">
        <v>246</v>
      </c>
      <c r="H29" s="43" t="s">
        <v>97</v>
      </c>
      <c r="L29" s="14"/>
      <c r="M29" s="14"/>
    </row>
    <row r="30" spans="3:13" s="43" customFormat="1" ht="16.2" x14ac:dyDescent="0.3">
      <c r="D30" s="260"/>
      <c r="E30" s="47" t="s">
        <v>128</v>
      </c>
      <c r="J30" s="14"/>
      <c r="K30" s="14"/>
    </row>
    <row r="31" spans="3:13" s="43" customFormat="1" x14ac:dyDescent="0.3">
      <c r="D31" s="225" t="str">
        <f>F8&amp;H50&amp;J21&amp;"0"</f>
        <v>10410</v>
      </c>
      <c r="E31" s="153" t="s">
        <v>110</v>
      </c>
      <c r="J31" s="14"/>
      <c r="K31" s="14"/>
    </row>
    <row r="32" spans="3:13" s="43" customFormat="1" x14ac:dyDescent="0.3">
      <c r="D32" s="227" t="str">
        <f>F8&amp;H51&amp;J21&amp;"0"</f>
        <v>13410</v>
      </c>
      <c r="E32" s="153" t="s">
        <v>98</v>
      </c>
      <c r="J32" s="14"/>
      <c r="K32" s="14"/>
    </row>
    <row r="33" spans="1:19" s="43" customFormat="1" x14ac:dyDescent="0.3">
      <c r="D33" s="225" t="str">
        <f>F8&amp;H50&amp;J22&amp;"0"</f>
        <v>10420</v>
      </c>
      <c r="E33" s="153" t="s">
        <v>110</v>
      </c>
      <c r="J33" s="14"/>
      <c r="K33" s="14"/>
    </row>
    <row r="34" spans="1:19" s="43" customFormat="1" x14ac:dyDescent="0.3">
      <c r="D34" s="158" t="str">
        <f>F8&amp;H51&amp;J22&amp;"0"</f>
        <v>13420</v>
      </c>
      <c r="E34" s="153" t="s">
        <v>98</v>
      </c>
      <c r="J34" s="14"/>
      <c r="K34" s="14"/>
    </row>
    <row r="35" spans="1:19" s="43" customFormat="1" x14ac:dyDescent="0.3">
      <c r="D35" s="156" t="str">
        <f>F8&amp;H50&amp;J23&amp;"0"</f>
        <v>10430</v>
      </c>
      <c r="E35" s="153" t="s">
        <v>110</v>
      </c>
      <c r="J35" s="14"/>
      <c r="K35" s="14"/>
    </row>
    <row r="36" spans="1:19" s="43" customFormat="1" x14ac:dyDescent="0.3">
      <c r="D36" s="158" t="str">
        <f>F8&amp;H51&amp;J23&amp;"0"</f>
        <v>13430</v>
      </c>
      <c r="E36" s="153" t="s">
        <v>98</v>
      </c>
      <c r="J36" s="14"/>
      <c r="K36" s="14"/>
    </row>
    <row r="37" spans="1:19" s="43" customFormat="1" x14ac:dyDescent="0.3">
      <c r="E37" s="47" t="s">
        <v>12</v>
      </c>
      <c r="J37" s="14"/>
      <c r="K37" s="14"/>
    </row>
    <row r="38" spans="1:19" s="43" customFormat="1" x14ac:dyDescent="0.3">
      <c r="D38" s="156" t="str">
        <f>F8&amp;H8&amp;J24&amp;"0"</f>
        <v>10900</v>
      </c>
      <c r="E38" s="153" t="s">
        <v>144</v>
      </c>
      <c r="J38" s="14"/>
      <c r="K38" s="14"/>
    </row>
    <row r="39" spans="1:19" s="43" customFormat="1" x14ac:dyDescent="0.3">
      <c r="D39" s="158" t="str">
        <f>F8&amp;H11&amp;J24&amp;"0"</f>
        <v>13900</v>
      </c>
      <c r="E39" s="153"/>
      <c r="J39" s="14"/>
      <c r="K39" s="14"/>
    </row>
    <row r="40" spans="1:19" s="43" customFormat="1" x14ac:dyDescent="0.3">
      <c r="J40" s="14"/>
      <c r="K40" s="14"/>
    </row>
    <row r="41" spans="1:19" s="43" customFormat="1" x14ac:dyDescent="0.3">
      <c r="D41" s="91"/>
      <c r="E41" s="153"/>
      <c r="J41" s="14"/>
      <c r="K41" s="14"/>
    </row>
    <row r="42" spans="1:19" s="43" customFormat="1" x14ac:dyDescent="0.3">
      <c r="D42" s="94"/>
      <c r="E42" s="154"/>
      <c r="J42" s="14"/>
      <c r="K42" s="14"/>
    </row>
    <row r="43" spans="1:19" s="43" customFormat="1" ht="39" customHeight="1" x14ac:dyDescent="0.3">
      <c r="D43" s="83"/>
      <c r="E43" s="152"/>
      <c r="J43" s="14"/>
      <c r="K43" s="14"/>
    </row>
    <row r="44" spans="1:19" s="43" customFormat="1" x14ac:dyDescent="0.3">
      <c r="A44"/>
      <c r="B44"/>
      <c r="C44"/>
      <c r="D44"/>
      <c r="E44" s="145"/>
      <c r="F44"/>
      <c r="G44"/>
      <c r="H44"/>
      <c r="I44"/>
      <c r="J44"/>
      <c r="K44"/>
      <c r="L44" s="281" t="s">
        <v>91</v>
      </c>
      <c r="M44" s="281"/>
      <c r="N44" s="281"/>
      <c r="O44" s="281"/>
      <c r="P44" s="281"/>
      <c r="Q44" s="281"/>
      <c r="R44" s="281"/>
      <c r="S44" s="281"/>
    </row>
    <row r="45" spans="1:19" s="43" customFormat="1" ht="18" x14ac:dyDescent="0.35">
      <c r="A45" s="13" t="s">
        <v>191</v>
      </c>
      <c r="B45"/>
      <c r="C45"/>
      <c r="D45"/>
      <c r="E45" s="145"/>
      <c r="F45"/>
      <c r="G45"/>
      <c r="H45"/>
      <c r="I45"/>
      <c r="J45"/>
      <c r="K45"/>
      <c r="L45" s="275" t="s">
        <v>20</v>
      </c>
      <c r="M45" s="276"/>
      <c r="N45" s="276"/>
      <c r="O45" s="276"/>
      <c r="P45" s="276"/>
      <c r="Q45" s="276"/>
      <c r="R45" s="276"/>
      <c r="S45" s="277"/>
    </row>
    <row r="46" spans="1:19" s="43" customFormat="1" x14ac:dyDescent="0.3">
      <c r="A46" s="2"/>
      <c r="B46"/>
      <c r="C46"/>
      <c r="D46"/>
      <c r="E46" s="145"/>
      <c r="F46"/>
      <c r="G46"/>
      <c r="H46"/>
      <c r="I46"/>
      <c r="J46"/>
      <c r="K46"/>
      <c r="L46" s="278" t="s">
        <v>72</v>
      </c>
      <c r="M46" s="279"/>
      <c r="N46" s="279"/>
      <c r="O46" s="279"/>
      <c r="P46" s="279"/>
      <c r="Q46" s="279"/>
      <c r="R46" s="279"/>
      <c r="S46" s="280"/>
    </row>
    <row r="47" spans="1:19" s="43" customFormat="1" x14ac:dyDescent="0.3">
      <c r="A47" s="67" t="s">
        <v>88</v>
      </c>
      <c r="B47" s="67" t="s">
        <v>89</v>
      </c>
      <c r="C47" s="67" t="s">
        <v>88</v>
      </c>
      <c r="D47" s="67" t="s">
        <v>84</v>
      </c>
      <c r="E47" s="150"/>
      <c r="F47" s="73"/>
      <c r="G47" s="66" t="s">
        <v>119</v>
      </c>
      <c r="H47" s="66"/>
      <c r="I47" s="66" t="s">
        <v>120</v>
      </c>
      <c r="J47" s="66"/>
      <c r="K47" s="66" t="s">
        <v>121</v>
      </c>
      <c r="L47" s="272" t="s">
        <v>0</v>
      </c>
      <c r="M47" s="273"/>
      <c r="N47" s="273"/>
      <c r="O47" s="274"/>
      <c r="P47" s="272" t="s">
        <v>1</v>
      </c>
      <c r="Q47" s="273"/>
      <c r="R47" s="273"/>
      <c r="S47" s="274"/>
    </row>
    <row r="48" spans="1:19" s="43" customFormat="1" x14ac:dyDescent="0.3">
      <c r="A48" s="2"/>
      <c r="B48"/>
      <c r="C48" s="27" t="s">
        <v>59</v>
      </c>
      <c r="D48" s="285" t="s">
        <v>67</v>
      </c>
      <c r="E48" s="270"/>
      <c r="F48" s="270"/>
      <c r="G48" s="270"/>
      <c r="H48" s="270"/>
      <c r="I48" s="270"/>
      <c r="J48" s="270"/>
      <c r="K48" s="271"/>
      <c r="L48" s="10" t="s">
        <v>2</v>
      </c>
      <c r="M48" s="222" t="s">
        <v>79</v>
      </c>
      <c r="N48" s="10" t="s">
        <v>17</v>
      </c>
      <c r="O48" s="10" t="s">
        <v>3</v>
      </c>
      <c r="P48" s="10" t="s">
        <v>2</v>
      </c>
      <c r="Q48" s="222" t="s">
        <v>79</v>
      </c>
      <c r="R48" s="10" t="s">
        <v>17</v>
      </c>
      <c r="S48" s="10" t="s">
        <v>3</v>
      </c>
    </row>
    <row r="49" spans="1:19" s="43" customFormat="1" ht="17.399999999999999" x14ac:dyDescent="0.3">
      <c r="A49" s="15" t="s">
        <v>196</v>
      </c>
      <c r="B49" s="16" t="s">
        <v>197</v>
      </c>
      <c r="C49" s="95" t="s">
        <v>198</v>
      </c>
      <c r="D49" s="105" t="s">
        <v>199</v>
      </c>
      <c r="E49" s="151" t="s">
        <v>126</v>
      </c>
      <c r="F49" s="42"/>
      <c r="G49" s="52" t="s">
        <v>18</v>
      </c>
      <c r="H49" s="57"/>
      <c r="I49" s="52" t="s">
        <v>109</v>
      </c>
      <c r="J49" s="42"/>
      <c r="K49" s="57" t="s">
        <v>4</v>
      </c>
      <c r="L49" s="17" t="s">
        <v>203</v>
      </c>
      <c r="M49" s="17" t="s">
        <v>200</v>
      </c>
      <c r="N49" s="17" t="s">
        <v>201</v>
      </c>
      <c r="O49" s="17" t="s">
        <v>202</v>
      </c>
      <c r="P49" s="17" t="s">
        <v>207</v>
      </c>
      <c r="Q49" s="17" t="s">
        <v>204</v>
      </c>
      <c r="R49" s="17" t="s">
        <v>205</v>
      </c>
      <c r="S49" s="17" t="s">
        <v>206</v>
      </c>
    </row>
    <row r="50" spans="1:19" s="43" customFormat="1" x14ac:dyDescent="0.3">
      <c r="A50" s="9"/>
      <c r="B50" s="9"/>
      <c r="C50" s="29"/>
      <c r="D50" s="147"/>
      <c r="E50" s="160"/>
      <c r="F50" s="44">
        <v>6</v>
      </c>
      <c r="G50" s="60" t="s">
        <v>19</v>
      </c>
      <c r="H50" s="53">
        <v>0</v>
      </c>
      <c r="I50" s="54" t="s">
        <v>110</v>
      </c>
      <c r="J50" s="63">
        <v>10</v>
      </c>
      <c r="K50" s="54" t="s">
        <v>13</v>
      </c>
      <c r="L50" s="221"/>
      <c r="M50" s="223"/>
      <c r="N50" s="221"/>
      <c r="O50" s="221"/>
      <c r="P50" s="221"/>
      <c r="Q50" s="223"/>
      <c r="R50" s="221"/>
      <c r="S50" s="221"/>
    </row>
    <row r="51" spans="1:19" s="43" customFormat="1" x14ac:dyDescent="0.3">
      <c r="A51"/>
      <c r="B51"/>
      <c r="C51"/>
      <c r="D51" s="156" t="str">
        <f>F50&amp;H50&amp;J50&amp;"0"</f>
        <v>60100</v>
      </c>
      <c r="E51" s="153" t="s">
        <v>110</v>
      </c>
      <c r="F51" s="82"/>
      <c r="G51"/>
      <c r="H51" s="87">
        <v>3</v>
      </c>
      <c r="I51" s="88" t="s">
        <v>98</v>
      </c>
      <c r="J51" s="81">
        <v>20</v>
      </c>
      <c r="K51" s="58" t="s">
        <v>14</v>
      </c>
      <c r="L51"/>
      <c r="N51"/>
      <c r="O51"/>
      <c r="P51"/>
      <c r="Q51"/>
      <c r="R51"/>
      <c r="S51"/>
    </row>
    <row r="52" spans="1:19" s="43" customFormat="1" x14ac:dyDescent="0.3">
      <c r="A52"/>
      <c r="B52"/>
      <c r="C52"/>
      <c r="D52" s="158" t="str">
        <f>F50&amp;H51&amp;J50&amp;"0"</f>
        <v>63100</v>
      </c>
      <c r="E52" s="153" t="s">
        <v>98</v>
      </c>
      <c r="F52" s="82"/>
      <c r="G52"/>
      <c r="H52"/>
      <c r="I52"/>
      <c r="J52" s="81">
        <v>30</v>
      </c>
      <c r="K52" s="58" t="s">
        <v>15</v>
      </c>
      <c r="L52"/>
      <c r="N52"/>
      <c r="O52"/>
      <c r="P52"/>
      <c r="Q52"/>
      <c r="R52"/>
      <c r="S52"/>
    </row>
    <row r="53" spans="1:19" s="43" customFormat="1" x14ac:dyDescent="0.3">
      <c r="A53"/>
      <c r="B53"/>
      <c r="C53"/>
      <c r="D53" s="156" t="str">
        <f>F50&amp;H50&amp;J51&amp;"0"</f>
        <v>60200</v>
      </c>
      <c r="E53" s="153" t="s">
        <v>110</v>
      </c>
      <c r="F53" s="82"/>
      <c r="G53"/>
      <c r="H53"/>
      <c r="I53"/>
      <c r="J53" s="55">
        <v>40</v>
      </c>
      <c r="K53" s="56" t="s">
        <v>16</v>
      </c>
      <c r="L53"/>
      <c r="N53"/>
      <c r="O53"/>
      <c r="P53"/>
      <c r="Q53"/>
      <c r="R53"/>
      <c r="S53"/>
    </row>
    <row r="54" spans="1:19" s="43" customFormat="1" x14ac:dyDescent="0.3">
      <c r="D54" s="158" t="str">
        <f>F50&amp;H51&amp;J51&amp;"0"</f>
        <v>63200</v>
      </c>
      <c r="E54" s="153" t="s">
        <v>98</v>
      </c>
      <c r="F54" s="82"/>
      <c r="J54" s="14"/>
      <c r="K54" s="14"/>
    </row>
    <row r="55" spans="1:19" s="43" customFormat="1" x14ac:dyDescent="0.3">
      <c r="D55" s="156" t="str">
        <f>F50&amp;H50&amp;J52&amp;"0"</f>
        <v>60300</v>
      </c>
      <c r="E55" s="153" t="s">
        <v>110</v>
      </c>
      <c r="F55" s="82"/>
      <c r="J55" s="14"/>
      <c r="K55" s="14"/>
    </row>
    <row r="56" spans="1:19" s="43" customFormat="1" x14ac:dyDescent="0.3">
      <c r="D56" s="158" t="str">
        <f>F50&amp;H51&amp;J52&amp;"0"</f>
        <v>63300</v>
      </c>
      <c r="E56" s="153" t="s">
        <v>98</v>
      </c>
      <c r="F56" s="82"/>
      <c r="J56" s="14"/>
      <c r="K56" s="14"/>
    </row>
    <row r="57" spans="1:19" s="43" customFormat="1" x14ac:dyDescent="0.3">
      <c r="D57" s="156" t="str">
        <f>F50&amp;H50&amp;J53&amp;"0"</f>
        <v>60400</v>
      </c>
      <c r="E57" s="153" t="s">
        <v>110</v>
      </c>
      <c r="F57" s="82"/>
      <c r="J57" s="14"/>
      <c r="K57" s="14"/>
    </row>
    <row r="58" spans="1:19" s="43" customFormat="1" x14ac:dyDescent="0.3">
      <c r="D58" s="158" t="str">
        <f>F50&amp;H51&amp;J53&amp;"0"</f>
        <v>63400</v>
      </c>
      <c r="E58" s="153" t="s">
        <v>98</v>
      </c>
      <c r="F58" s="82"/>
      <c r="H58" s="43" t="s">
        <v>97</v>
      </c>
      <c r="J58" s="14"/>
      <c r="K58" s="14"/>
    </row>
    <row r="59" spans="1:19" s="43" customFormat="1" x14ac:dyDescent="0.3">
      <c r="D59" s="14"/>
      <c r="E59" s="155"/>
      <c r="F59" s="14"/>
      <c r="K59" s="14"/>
    </row>
    <row r="60" spans="1:19" s="43" customFormat="1" ht="39" customHeight="1" x14ac:dyDescent="0.3"/>
    <row r="61" spans="1:19" x14ac:dyDescent="0.3">
      <c r="O61" s="111"/>
      <c r="P61" s="111"/>
    </row>
    <row r="62" spans="1:19" ht="18" x14ac:dyDescent="0.35">
      <c r="A62" s="13" t="s">
        <v>192</v>
      </c>
      <c r="L62" s="106" t="s">
        <v>89</v>
      </c>
      <c r="M62" s="281" t="s">
        <v>91</v>
      </c>
      <c r="N62" s="281"/>
      <c r="O62" s="109"/>
      <c r="P62" s="241"/>
    </row>
    <row r="63" spans="1:19" x14ac:dyDescent="0.3">
      <c r="A63" s="2"/>
      <c r="L63" s="275" t="s">
        <v>20</v>
      </c>
      <c r="M63" s="276"/>
      <c r="N63" s="277"/>
      <c r="O63" s="109"/>
      <c r="P63" s="241"/>
    </row>
    <row r="64" spans="1:19" x14ac:dyDescent="0.3">
      <c r="A64" s="67" t="s">
        <v>88</v>
      </c>
      <c r="B64" s="67" t="s">
        <v>89</v>
      </c>
      <c r="C64" s="67" t="s">
        <v>88</v>
      </c>
      <c r="D64" s="67" t="s">
        <v>84</v>
      </c>
      <c r="E64" s="150"/>
      <c r="F64" s="73"/>
      <c r="G64" s="66" t="s">
        <v>119</v>
      </c>
      <c r="H64" s="66"/>
      <c r="I64" s="66" t="s">
        <v>120</v>
      </c>
      <c r="J64" s="66"/>
      <c r="K64" s="66" t="s">
        <v>121</v>
      </c>
      <c r="L64" s="107" t="s">
        <v>105</v>
      </c>
      <c r="M64" s="107" t="s">
        <v>73</v>
      </c>
      <c r="N64" s="112"/>
      <c r="O64" s="286"/>
      <c r="P64" s="286"/>
      <c r="Q64" s="286"/>
      <c r="R64" s="286"/>
    </row>
    <row r="65" spans="1:20" x14ac:dyDescent="0.3">
      <c r="A65" s="2"/>
      <c r="C65" s="27" t="s">
        <v>59</v>
      </c>
      <c r="D65" s="285" t="s">
        <v>67</v>
      </c>
      <c r="E65" s="270"/>
      <c r="F65" s="270"/>
      <c r="G65" s="270"/>
      <c r="H65" s="270"/>
      <c r="I65" s="270"/>
      <c r="J65" s="270"/>
      <c r="K65" s="271"/>
      <c r="L65" s="108" t="s">
        <v>104</v>
      </c>
      <c r="M65" s="10" t="s">
        <v>0</v>
      </c>
      <c r="N65" s="10" t="s">
        <v>1</v>
      </c>
      <c r="O65" s="84"/>
      <c r="P65" s="84"/>
      <c r="Q65" s="84"/>
      <c r="R65" s="84"/>
    </row>
    <row r="66" spans="1:20" s="8" customFormat="1" ht="31.8" x14ac:dyDescent="0.3">
      <c r="A66" s="15" t="s">
        <v>196</v>
      </c>
      <c r="B66" s="16" t="s">
        <v>197</v>
      </c>
      <c r="C66" s="95" t="s">
        <v>198</v>
      </c>
      <c r="D66" s="105" t="s">
        <v>199</v>
      </c>
      <c r="E66" s="151" t="s">
        <v>126</v>
      </c>
      <c r="F66" s="42"/>
      <c r="G66" s="52" t="s">
        <v>18</v>
      </c>
      <c r="H66" s="57"/>
      <c r="I66" s="57" t="s">
        <v>108</v>
      </c>
      <c r="J66" s="42"/>
      <c r="K66" s="57" t="s">
        <v>4</v>
      </c>
      <c r="L66" s="146" t="s">
        <v>217</v>
      </c>
      <c r="M66" s="17" t="s">
        <v>218</v>
      </c>
      <c r="N66" s="17" t="s">
        <v>219</v>
      </c>
      <c r="O66" s="110"/>
      <c r="P66" s="110"/>
      <c r="Q66" s="110"/>
      <c r="R66" s="110"/>
    </row>
    <row r="67" spans="1:20" x14ac:dyDescent="0.3">
      <c r="A67" s="9"/>
      <c r="B67" s="9"/>
      <c r="C67" s="177"/>
      <c r="E67" s="77" t="s">
        <v>96</v>
      </c>
      <c r="F67" s="44">
        <v>1</v>
      </c>
      <c r="G67" s="60" t="s">
        <v>5</v>
      </c>
      <c r="H67" s="5">
        <v>0</v>
      </c>
      <c r="I67" s="216"/>
      <c r="K67" s="78" t="s">
        <v>96</v>
      </c>
      <c r="L67" s="11"/>
      <c r="M67" s="11"/>
      <c r="N67" s="11"/>
      <c r="O67" s="84"/>
      <c r="P67" s="84"/>
      <c r="Q67" s="84"/>
      <c r="R67" s="84"/>
    </row>
    <row r="68" spans="1:20" ht="15" customHeight="1" x14ac:dyDescent="0.3">
      <c r="D68" s="156" t="str">
        <f>F67&amp;H68&amp;J69&amp;"0"</f>
        <v>11110</v>
      </c>
      <c r="E68" s="153"/>
      <c r="F68" s="82"/>
      <c r="H68" s="53">
        <v>1</v>
      </c>
      <c r="I68" s="54" t="s">
        <v>94</v>
      </c>
      <c r="J68" s="224">
        <v>10</v>
      </c>
      <c r="K68" s="165" t="s">
        <v>8</v>
      </c>
    </row>
    <row r="69" spans="1:20" ht="15" customHeight="1" x14ac:dyDescent="0.3">
      <c r="D69" s="157" t="str">
        <f>F67&amp;H69&amp;J69&amp;"0"</f>
        <v>12110</v>
      </c>
      <c r="E69" s="153"/>
      <c r="F69" s="82"/>
      <c r="H69" s="81">
        <v>2</v>
      </c>
      <c r="I69" s="58" t="s">
        <v>107</v>
      </c>
      <c r="J69" s="79">
        <v>11</v>
      </c>
      <c r="K69" s="56" t="s">
        <v>7</v>
      </c>
      <c r="L69" s="283" t="s">
        <v>146</v>
      </c>
      <c r="M69" s="284"/>
      <c r="N69" s="284"/>
    </row>
    <row r="70" spans="1:20" x14ac:dyDescent="0.3">
      <c r="C70" s="101"/>
      <c r="D70" s="158" t="str">
        <f>F67&amp;H70&amp;J69&amp;"0"</f>
        <v>13110</v>
      </c>
      <c r="E70" s="153" t="s">
        <v>124</v>
      </c>
      <c r="F70" s="82"/>
      <c r="G70" s="3"/>
      <c r="H70" s="85">
        <v>3</v>
      </c>
      <c r="I70" s="86" t="s">
        <v>92</v>
      </c>
      <c r="K70" s="78" t="s">
        <v>10</v>
      </c>
      <c r="L70" s="283"/>
      <c r="M70" s="284"/>
      <c r="N70" s="284"/>
    </row>
    <row r="71" spans="1:20" x14ac:dyDescent="0.3">
      <c r="D71" s="225" t="str">
        <f>F67&amp;H68&amp;J68&amp;"0"</f>
        <v>11100</v>
      </c>
      <c r="E71" s="153" t="s">
        <v>101</v>
      </c>
      <c r="F71" s="82"/>
      <c r="G71" s="3"/>
      <c r="H71" s="87">
        <v>4</v>
      </c>
      <c r="I71" s="88" t="s">
        <v>93</v>
      </c>
      <c r="J71" s="53">
        <v>21</v>
      </c>
      <c r="K71" s="80" t="s">
        <v>56</v>
      </c>
      <c r="L71" s="283"/>
      <c r="M71" s="284"/>
      <c r="N71" s="284"/>
    </row>
    <row r="72" spans="1:20" x14ac:dyDescent="0.3">
      <c r="C72" s="101"/>
      <c r="D72" s="226" t="str">
        <f>F67&amp;H69&amp;J68&amp;"0"</f>
        <v>12100</v>
      </c>
      <c r="E72" s="153" t="s">
        <v>125</v>
      </c>
      <c r="F72" s="82"/>
      <c r="G72" s="3"/>
      <c r="H72" s="3"/>
      <c r="I72" s="3"/>
      <c r="J72" s="81">
        <v>22</v>
      </c>
      <c r="K72" s="61" t="s">
        <v>54</v>
      </c>
      <c r="L72" s="283"/>
      <c r="M72" s="284"/>
      <c r="N72" s="284"/>
    </row>
    <row r="73" spans="1:20" x14ac:dyDescent="0.3">
      <c r="D73" s="5"/>
      <c r="E73" s="47" t="s">
        <v>10</v>
      </c>
      <c r="F73" s="82"/>
      <c r="J73" s="55">
        <v>23</v>
      </c>
      <c r="K73" s="62" t="s">
        <v>55</v>
      </c>
      <c r="L73" s="283"/>
      <c r="M73" s="284"/>
      <c r="N73" s="284"/>
    </row>
    <row r="74" spans="1:20" x14ac:dyDescent="0.3">
      <c r="D74" s="225" t="str">
        <f>F67&amp;H68&amp;J71&amp;"0"</f>
        <v>11210</v>
      </c>
      <c r="E74" s="47"/>
      <c r="F74" s="82"/>
      <c r="J74" s="14"/>
      <c r="K74" s="78" t="s">
        <v>98</v>
      </c>
      <c r="L74" s="283"/>
      <c r="M74" s="284"/>
      <c r="N74" s="284"/>
    </row>
    <row r="75" spans="1:20" ht="15" customHeight="1" x14ac:dyDescent="0.3">
      <c r="C75" s="14"/>
      <c r="D75" s="228" t="str">
        <f>F67&amp;H69&amp;J71&amp;"0"</f>
        <v>12210</v>
      </c>
      <c r="E75" s="153"/>
      <c r="J75" s="224">
        <v>30</v>
      </c>
      <c r="K75" s="165" t="s">
        <v>232</v>
      </c>
      <c r="L75" s="283"/>
      <c r="M75" s="284"/>
      <c r="N75" s="284"/>
      <c r="T75" s="3"/>
    </row>
    <row r="76" spans="1:20" x14ac:dyDescent="0.3">
      <c r="D76" s="227" t="str">
        <f>F67&amp;H70&amp;J71&amp;"0"</f>
        <v>13210</v>
      </c>
      <c r="E76" s="153"/>
      <c r="J76" s="64">
        <v>31</v>
      </c>
      <c r="K76" s="219" t="s">
        <v>69</v>
      </c>
      <c r="L76" s="167"/>
    </row>
    <row r="77" spans="1:20" x14ac:dyDescent="0.3">
      <c r="D77" s="225" t="str">
        <f>F67&amp;H68&amp;J72&amp;"0"</f>
        <v>11220</v>
      </c>
      <c r="E77" s="153"/>
      <c r="J77" s="79">
        <v>32</v>
      </c>
      <c r="K77" s="218" t="s">
        <v>68</v>
      </c>
      <c r="L77" s="167"/>
    </row>
    <row r="78" spans="1:20" x14ac:dyDescent="0.3">
      <c r="D78" s="228" t="str">
        <f>F67&amp;H69&amp;J72&amp;"0"</f>
        <v>12220</v>
      </c>
      <c r="E78" s="153"/>
      <c r="J78" s="148">
        <v>39</v>
      </c>
      <c r="K78" s="218" t="s">
        <v>240</v>
      </c>
      <c r="L78" s="167"/>
    </row>
    <row r="79" spans="1:20" x14ac:dyDescent="0.3">
      <c r="D79" s="227" t="str">
        <f>F67&amp;H70&amp;J72&amp;"0"</f>
        <v>13220</v>
      </c>
      <c r="E79" s="153"/>
      <c r="K79" s="77" t="s">
        <v>11</v>
      </c>
    </row>
    <row r="80" spans="1:20" x14ac:dyDescent="0.3">
      <c r="D80" s="225" t="str">
        <f>F67&amp;H68&amp;J73&amp;"0"</f>
        <v>11230</v>
      </c>
      <c r="E80" s="153"/>
      <c r="J80" s="63">
        <v>41</v>
      </c>
      <c r="K80" s="80" t="s">
        <v>57</v>
      </c>
    </row>
    <row r="81" spans="3:12" x14ac:dyDescent="0.3">
      <c r="D81" s="228" t="str">
        <f>F67&amp;H69&amp;J73&amp;"0"</f>
        <v>12230</v>
      </c>
      <c r="E81" s="153"/>
      <c r="J81" s="64">
        <v>42</v>
      </c>
      <c r="K81" s="61" t="s">
        <v>58</v>
      </c>
    </row>
    <row r="82" spans="3:12" x14ac:dyDescent="0.3">
      <c r="D82" s="227" t="str">
        <f>F67&amp;H70&amp;J73&amp;"0"</f>
        <v>13230</v>
      </c>
      <c r="E82" s="153"/>
      <c r="J82" s="148">
        <v>43</v>
      </c>
      <c r="K82" s="149" t="s">
        <v>106</v>
      </c>
    </row>
    <row r="83" spans="3:12" x14ac:dyDescent="0.3">
      <c r="D83" s="5"/>
      <c r="E83" s="47" t="s">
        <v>98</v>
      </c>
      <c r="J83" s="44">
        <v>90</v>
      </c>
      <c r="K83" s="60" t="s">
        <v>127</v>
      </c>
    </row>
    <row r="84" spans="3:12" x14ac:dyDescent="0.3">
      <c r="D84" s="261" t="str">
        <f>$F$67&amp;H70&amp;J75&amp;"0"</f>
        <v>13300</v>
      </c>
      <c r="E84" s="153" t="s">
        <v>239</v>
      </c>
    </row>
    <row r="85" spans="3:12" x14ac:dyDescent="0.3">
      <c r="D85" s="227" t="str">
        <f>$F$67&amp;H71&amp;J75&amp;"0"</f>
        <v>14300</v>
      </c>
      <c r="E85" s="153" t="s">
        <v>238</v>
      </c>
    </row>
    <row r="86" spans="3:12" x14ac:dyDescent="0.3">
      <c r="D86" s="261" t="str">
        <f>$F$67&amp;$H$71&amp;J76&amp;"0"</f>
        <v>14310</v>
      </c>
      <c r="E86" s="153"/>
    </row>
    <row r="87" spans="3:12" s="1" customFormat="1" ht="15" customHeight="1" x14ac:dyDescent="0.3">
      <c r="C87"/>
      <c r="D87" s="227" t="str">
        <f>$F$67&amp;$H$71&amp;J77&amp;"0"</f>
        <v>14320</v>
      </c>
      <c r="E87" s="43"/>
      <c r="J87" s="217"/>
      <c r="K87" s="217"/>
      <c r="L87"/>
    </row>
    <row r="88" spans="3:12" s="1" customFormat="1" ht="15" customHeight="1" x14ac:dyDescent="0.3">
      <c r="C88"/>
      <c r="D88" s="220" t="str">
        <f>$F$67&amp;$H$67&amp;J78&amp;"0"</f>
        <v>10390</v>
      </c>
      <c r="E88" s="153" t="s">
        <v>246</v>
      </c>
      <c r="J88" s="217"/>
      <c r="K88" s="217"/>
      <c r="L88"/>
    </row>
    <row r="89" spans="3:12" s="1" customFormat="1" ht="16.2" x14ac:dyDescent="0.3">
      <c r="C89" s="43"/>
      <c r="D89" s="262"/>
      <c r="E89" s="47" t="s">
        <v>128</v>
      </c>
      <c r="L89"/>
    </row>
    <row r="90" spans="3:12" x14ac:dyDescent="0.3">
      <c r="C90" s="43"/>
      <c r="D90" s="225" t="str">
        <f>F67&amp;H101&amp;J80&amp;"0"</f>
        <v>10410</v>
      </c>
      <c r="E90" s="153" t="s">
        <v>110</v>
      </c>
    </row>
    <row r="91" spans="3:12" x14ac:dyDescent="0.3">
      <c r="C91" s="43"/>
      <c r="D91" s="227" t="str">
        <f>F67&amp;H102&amp;J80&amp;"0"</f>
        <v>13410</v>
      </c>
      <c r="E91" s="153" t="s">
        <v>98</v>
      </c>
    </row>
    <row r="92" spans="3:12" x14ac:dyDescent="0.3">
      <c r="C92" s="43"/>
      <c r="D92" s="225" t="str">
        <f>F67&amp;H101&amp;J81&amp;"0"</f>
        <v>10420</v>
      </c>
      <c r="E92" s="153" t="s">
        <v>110</v>
      </c>
    </row>
    <row r="93" spans="3:12" x14ac:dyDescent="0.3">
      <c r="C93" s="43"/>
      <c r="D93" s="227" t="str">
        <f>F67&amp;H102&amp;J81&amp;"0"</f>
        <v>13420</v>
      </c>
      <c r="E93" s="153" t="s">
        <v>98</v>
      </c>
    </row>
    <row r="94" spans="3:12" ht="15" customHeight="1" x14ac:dyDescent="0.3">
      <c r="C94" s="93"/>
      <c r="D94" s="225" t="str">
        <f>F67&amp;H101&amp;J82&amp;"0"</f>
        <v>10430</v>
      </c>
      <c r="E94" s="153" t="s">
        <v>110</v>
      </c>
    </row>
    <row r="95" spans="3:12" x14ac:dyDescent="0.3">
      <c r="C95" s="93"/>
      <c r="D95" s="227" t="str">
        <f>F67&amp;H102&amp;J82&amp;"0"</f>
        <v>13430</v>
      </c>
      <c r="E95" s="153" t="s">
        <v>98</v>
      </c>
    </row>
    <row r="96" spans="3:12" x14ac:dyDescent="0.3">
      <c r="C96" s="93"/>
      <c r="D96" s="5"/>
      <c r="E96" s="47" t="s">
        <v>12</v>
      </c>
    </row>
    <row r="97" spans="1:11" x14ac:dyDescent="0.3">
      <c r="C97" s="93"/>
      <c r="D97" s="225" t="str">
        <f>F67&amp;H67&amp;J83&amp;"0"</f>
        <v>10900</v>
      </c>
      <c r="E97" s="153"/>
    </row>
    <row r="98" spans="1:11" x14ac:dyDescent="0.3">
      <c r="C98" s="43"/>
      <c r="D98" s="227" t="str">
        <f>F67&amp;H70&amp;J83&amp;"0"</f>
        <v>13900</v>
      </c>
      <c r="E98" s="153"/>
    </row>
    <row r="99" spans="1:11" x14ac:dyDescent="0.3">
      <c r="C99" s="93"/>
      <c r="D99" s="90"/>
      <c r="E99" s="153"/>
    </row>
    <row r="100" spans="1:11" ht="17.399999999999999" x14ac:dyDescent="0.3">
      <c r="C100" s="43"/>
      <c r="D100" s="105" t="s">
        <v>82</v>
      </c>
      <c r="E100" s="151" t="s">
        <v>126</v>
      </c>
      <c r="F100" s="42"/>
      <c r="G100" s="52" t="s">
        <v>18</v>
      </c>
      <c r="H100" s="57"/>
      <c r="I100" s="52" t="s">
        <v>109</v>
      </c>
      <c r="J100" s="42"/>
      <c r="K100" s="57" t="s">
        <v>4</v>
      </c>
    </row>
    <row r="101" spans="1:11" x14ac:dyDescent="0.3">
      <c r="E101" s="161"/>
      <c r="F101" s="44">
        <v>6</v>
      </c>
      <c r="G101" s="60" t="s">
        <v>19</v>
      </c>
      <c r="H101" s="53">
        <f>H50</f>
        <v>0</v>
      </c>
      <c r="I101" s="54" t="s">
        <v>110</v>
      </c>
      <c r="J101" s="63">
        <v>10</v>
      </c>
      <c r="K101" s="54" t="s">
        <v>13</v>
      </c>
    </row>
    <row r="102" spans="1:11" x14ac:dyDescent="0.3">
      <c r="D102" s="156" t="str">
        <f>F101&amp;H101&amp;J101&amp;"0"</f>
        <v>60100</v>
      </c>
      <c r="E102" s="153" t="s">
        <v>110</v>
      </c>
      <c r="F102" s="82"/>
      <c r="H102" s="87">
        <f>H51</f>
        <v>3</v>
      </c>
      <c r="I102" s="88" t="s">
        <v>98</v>
      </c>
      <c r="J102" s="81">
        <v>20</v>
      </c>
      <c r="K102" s="58" t="s">
        <v>14</v>
      </c>
    </row>
    <row r="103" spans="1:11" x14ac:dyDescent="0.3">
      <c r="D103" s="158" t="str">
        <f>F101&amp;H102&amp;J101&amp;"0"</f>
        <v>63100</v>
      </c>
      <c r="E103" s="153" t="s">
        <v>98</v>
      </c>
      <c r="F103" s="82"/>
      <c r="J103" s="81">
        <v>30</v>
      </c>
      <c r="K103" s="58" t="s">
        <v>15</v>
      </c>
    </row>
    <row r="104" spans="1:11" x14ac:dyDescent="0.3">
      <c r="A104" s="1"/>
      <c r="B104" s="1"/>
      <c r="C104" s="1"/>
      <c r="D104" s="156" t="str">
        <f>F101&amp;H101&amp;J102&amp;"0"</f>
        <v>60200</v>
      </c>
      <c r="E104" s="153" t="s">
        <v>110</v>
      </c>
      <c r="F104" s="82"/>
      <c r="J104" s="55">
        <v>40</v>
      </c>
      <c r="K104" s="56" t="s">
        <v>16</v>
      </c>
    </row>
    <row r="105" spans="1:11" x14ac:dyDescent="0.3">
      <c r="D105" s="158" t="str">
        <f>F101&amp;H102&amp;J102&amp;"0"</f>
        <v>63200</v>
      </c>
      <c r="E105" s="153" t="s">
        <v>98</v>
      </c>
      <c r="F105" s="82"/>
      <c r="G105" s="43"/>
      <c r="H105" s="43"/>
      <c r="I105" s="43"/>
      <c r="J105" s="14"/>
      <c r="K105" s="14"/>
    </row>
    <row r="106" spans="1:11" x14ac:dyDescent="0.3">
      <c r="D106" s="156" t="str">
        <f>F101&amp;H101&amp;J103&amp;"0"</f>
        <v>60300</v>
      </c>
      <c r="E106" s="153" t="s">
        <v>110</v>
      </c>
      <c r="F106" s="82"/>
      <c r="G106" s="43"/>
      <c r="H106" s="43"/>
      <c r="I106" s="43"/>
      <c r="J106" s="14"/>
      <c r="K106" s="14"/>
    </row>
    <row r="107" spans="1:11" x14ac:dyDescent="0.3">
      <c r="D107" s="158" t="str">
        <f>F101&amp;H102&amp;J103&amp;"0"</f>
        <v>63300</v>
      </c>
      <c r="E107" s="153" t="s">
        <v>98</v>
      </c>
      <c r="F107" s="82"/>
      <c r="G107" s="43"/>
      <c r="H107" s="43"/>
      <c r="I107" s="43"/>
      <c r="J107" s="14"/>
      <c r="K107" s="14"/>
    </row>
    <row r="108" spans="1:11" x14ac:dyDescent="0.3">
      <c r="D108" s="156" t="str">
        <f>F101&amp;H101&amp;J104&amp;"0"</f>
        <v>60400</v>
      </c>
      <c r="E108" s="153" t="s">
        <v>110</v>
      </c>
      <c r="F108" s="82"/>
      <c r="G108" s="43"/>
      <c r="H108" s="43"/>
      <c r="I108" s="43"/>
      <c r="J108" s="14"/>
      <c r="K108" s="14"/>
    </row>
    <row r="109" spans="1:11" x14ac:dyDescent="0.3">
      <c r="D109" s="158" t="str">
        <f>F101&amp;H102&amp;J104&amp;"0"</f>
        <v>63400</v>
      </c>
      <c r="E109" s="153" t="s">
        <v>98</v>
      </c>
      <c r="F109" s="82"/>
      <c r="G109" s="43"/>
      <c r="H109" s="43" t="s">
        <v>97</v>
      </c>
      <c r="I109" s="43"/>
      <c r="J109" s="14"/>
      <c r="K109" s="14"/>
    </row>
  </sheetData>
  <mergeCells count="22">
    <mergeCell ref="L69:N75"/>
    <mergeCell ref="D48:K48"/>
    <mergeCell ref="D65:K65"/>
    <mergeCell ref="O64:P64"/>
    <mergeCell ref="Q64:R64"/>
    <mergeCell ref="M62:N62"/>
    <mergeCell ref="L63:N63"/>
    <mergeCell ref="L2:AA2"/>
    <mergeCell ref="L44:S44"/>
    <mergeCell ref="L3:AA3"/>
    <mergeCell ref="L4:S4"/>
    <mergeCell ref="T4:AA4"/>
    <mergeCell ref="L5:O5"/>
    <mergeCell ref="T5:W5"/>
    <mergeCell ref="X5:AA5"/>
    <mergeCell ref="P5:S5"/>
    <mergeCell ref="AB4:AB5"/>
    <mergeCell ref="D6:K6"/>
    <mergeCell ref="P47:S47"/>
    <mergeCell ref="L45:S45"/>
    <mergeCell ref="L46:S46"/>
    <mergeCell ref="L47:O47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9" tint="-0.249977111117893"/>
    <pageSetUpPr fitToPage="1"/>
  </sheetPr>
  <dimension ref="A1:Q70"/>
  <sheetViews>
    <sheetView zoomScale="85" zoomScaleNormal="85" workbookViewId="0">
      <selection activeCell="E55" sqref="E55"/>
    </sheetView>
  </sheetViews>
  <sheetFormatPr baseColWidth="10" defaultRowHeight="14.4" outlineLevelCol="1" x14ac:dyDescent="0.3"/>
  <cols>
    <col min="1" max="1" width="17.44140625" customWidth="1"/>
    <col min="2" max="2" width="15.6640625" customWidth="1"/>
    <col min="4" max="4" width="12.6640625" bestFit="1" customWidth="1"/>
    <col min="5" max="5" width="23.5546875" style="14" bestFit="1" customWidth="1"/>
    <col min="6" max="6" width="3.33203125" customWidth="1" outlineLevel="1"/>
    <col min="7" max="7" width="27.6640625" customWidth="1" outlineLevel="1"/>
    <col min="8" max="8" width="2.6640625" customWidth="1" outlineLevel="1"/>
    <col min="9" max="9" width="17.5546875" customWidth="1" outlineLevel="1"/>
    <col min="10" max="10" width="5.6640625" customWidth="1" outlineLevel="1"/>
    <col min="11" max="11" width="30.6640625" customWidth="1" outlineLevel="1"/>
    <col min="12" max="12" width="4.33203125" customWidth="1" outlineLevel="1"/>
    <col min="13" max="13" width="17.33203125" customWidth="1" outlineLevel="1"/>
    <col min="14" max="14" width="14.33203125" bestFit="1" customWidth="1"/>
    <col min="15" max="15" width="11.44140625" customWidth="1" outlineLevel="1"/>
    <col min="16" max="16" width="26.33203125" style="5" customWidth="1" outlineLevel="1"/>
    <col min="17" max="17" width="28.5546875" bestFit="1" customWidth="1"/>
    <col min="18" max="18" width="26.44140625" customWidth="1"/>
    <col min="19" max="19" width="16.44140625" customWidth="1"/>
    <col min="21" max="21" width="13.6640625" bestFit="1" customWidth="1"/>
  </cols>
  <sheetData>
    <row r="1" spans="1:17" ht="18" x14ac:dyDescent="0.35">
      <c r="A1" s="19" t="s">
        <v>230</v>
      </c>
    </row>
    <row r="3" spans="1:17" ht="18" x14ac:dyDescent="0.35">
      <c r="A3" s="13" t="s">
        <v>70</v>
      </c>
      <c r="O3" s="40"/>
    </row>
    <row r="4" spans="1:17" ht="18" x14ac:dyDescent="0.35">
      <c r="A4" s="13"/>
      <c r="P4" s="40"/>
      <c r="Q4" s="67" t="s">
        <v>83</v>
      </c>
    </row>
    <row r="5" spans="1:17" ht="15" customHeight="1" x14ac:dyDescent="0.3">
      <c r="A5" s="67" t="s">
        <v>88</v>
      </c>
      <c r="B5" s="67" t="s">
        <v>89</v>
      </c>
      <c r="C5" s="67" t="s">
        <v>84</v>
      </c>
      <c r="D5" s="67" t="s">
        <v>84</v>
      </c>
      <c r="E5" s="96"/>
      <c r="F5" s="73"/>
      <c r="G5" s="66" t="s">
        <v>119</v>
      </c>
      <c r="H5" s="66"/>
      <c r="I5" s="66" t="s">
        <v>120</v>
      </c>
      <c r="J5" s="66"/>
      <c r="K5" s="66" t="s">
        <v>122</v>
      </c>
      <c r="L5" s="66"/>
      <c r="M5" s="66" t="s">
        <v>123</v>
      </c>
      <c r="N5" s="67" t="s">
        <v>84</v>
      </c>
      <c r="O5" s="75"/>
      <c r="P5" s="76"/>
      <c r="Q5" s="21" t="s">
        <v>20</v>
      </c>
    </row>
    <row r="6" spans="1:17" x14ac:dyDescent="0.3">
      <c r="A6" s="2"/>
      <c r="C6" s="27" t="s">
        <v>59</v>
      </c>
      <c r="D6" s="285" t="s">
        <v>67</v>
      </c>
      <c r="E6" s="270"/>
      <c r="F6" s="270"/>
      <c r="G6" s="270"/>
      <c r="H6" s="270"/>
      <c r="I6" s="270"/>
      <c r="J6" s="270"/>
      <c r="K6" s="270"/>
      <c r="L6" s="270"/>
      <c r="M6" s="270"/>
      <c r="N6" s="270" t="s">
        <v>75</v>
      </c>
      <c r="O6" s="270"/>
      <c r="P6" s="271"/>
      <c r="Q6" s="10" t="s">
        <v>25</v>
      </c>
    </row>
    <row r="7" spans="1:17" x14ac:dyDescent="0.3">
      <c r="A7" s="15" t="s">
        <v>196</v>
      </c>
      <c r="B7" s="16" t="s">
        <v>197</v>
      </c>
      <c r="C7" s="28" t="s">
        <v>220</v>
      </c>
      <c r="D7" s="105" t="s">
        <v>199</v>
      </c>
      <c r="E7" s="151" t="s">
        <v>126</v>
      </c>
      <c r="F7" s="57"/>
      <c r="G7" s="52" t="s">
        <v>18</v>
      </c>
      <c r="H7" s="57"/>
      <c r="I7" s="57" t="s">
        <v>108</v>
      </c>
      <c r="J7" s="42"/>
      <c r="K7" s="57" t="s">
        <v>4</v>
      </c>
      <c r="L7" s="42"/>
      <c r="M7" s="52" t="s">
        <v>22</v>
      </c>
      <c r="N7" s="48" t="s">
        <v>221</v>
      </c>
      <c r="O7" s="52" t="s">
        <v>27</v>
      </c>
      <c r="P7" s="52" t="s">
        <v>76</v>
      </c>
      <c r="Q7" s="17" t="s">
        <v>222</v>
      </c>
    </row>
    <row r="8" spans="1:17" x14ac:dyDescent="0.3">
      <c r="A8" s="9"/>
      <c r="B8" s="9"/>
      <c r="C8" s="177"/>
      <c r="E8" s="174" t="s">
        <v>96</v>
      </c>
      <c r="F8" s="45">
        <v>1</v>
      </c>
      <c r="G8" s="60" t="s">
        <v>49</v>
      </c>
      <c r="H8" s="164">
        <v>0</v>
      </c>
      <c r="I8" s="165" t="s">
        <v>99</v>
      </c>
      <c r="K8" s="78" t="s">
        <v>96</v>
      </c>
      <c r="L8" s="53">
        <v>1</v>
      </c>
      <c r="M8" s="54" t="s">
        <v>23</v>
      </c>
      <c r="N8" s="49">
        <v>1</v>
      </c>
      <c r="O8" s="44" t="s">
        <v>0</v>
      </c>
      <c r="P8" s="23" t="s">
        <v>28</v>
      </c>
      <c r="Q8" s="12"/>
    </row>
    <row r="9" spans="1:17" ht="15" customHeight="1" x14ac:dyDescent="0.3">
      <c r="C9" s="100"/>
      <c r="D9" s="156" t="str">
        <f>F8&amp;H9&amp;J10&amp;L8</f>
        <v>11111</v>
      </c>
      <c r="E9" s="153"/>
      <c r="F9" s="59"/>
      <c r="G9" s="59"/>
      <c r="H9" s="53">
        <f>'A Versorgte Gebiete - Coverage'!H9</f>
        <v>1</v>
      </c>
      <c r="I9" s="54" t="s">
        <v>94</v>
      </c>
      <c r="J9" s="224">
        <v>10</v>
      </c>
      <c r="K9" s="165" t="s">
        <v>8</v>
      </c>
      <c r="L9" s="55">
        <v>2</v>
      </c>
      <c r="M9" s="56" t="s">
        <v>24</v>
      </c>
      <c r="N9" s="50">
        <v>2</v>
      </c>
      <c r="P9" s="24" t="s">
        <v>29</v>
      </c>
    </row>
    <row r="10" spans="1:17" x14ac:dyDescent="0.3">
      <c r="C10" s="100"/>
      <c r="D10" s="228" t="str">
        <f>F8&amp;H10&amp;J10&amp;L8</f>
        <v>12111</v>
      </c>
      <c r="E10" s="153"/>
      <c r="F10" s="59"/>
      <c r="G10" s="59"/>
      <c r="H10" s="81">
        <f>'A Versorgte Gebiete - Coverage'!H10</f>
        <v>2</v>
      </c>
      <c r="I10" s="58" t="s">
        <v>107</v>
      </c>
      <c r="J10" s="148">
        <v>11</v>
      </c>
      <c r="K10" s="218" t="s">
        <v>7</v>
      </c>
      <c r="N10" s="50">
        <v>3</v>
      </c>
      <c r="P10" s="24" t="s">
        <v>30</v>
      </c>
    </row>
    <row r="11" spans="1:17" x14ac:dyDescent="0.3">
      <c r="C11" s="101"/>
      <c r="D11" s="227" t="str">
        <f>F8&amp;H11&amp;J10&amp;L8</f>
        <v>13111</v>
      </c>
      <c r="E11" s="153" t="s">
        <v>124</v>
      </c>
      <c r="F11" s="59"/>
      <c r="G11" s="59"/>
      <c r="H11" s="85">
        <f>'A Versorgte Gebiete - Coverage'!H11</f>
        <v>3</v>
      </c>
      <c r="I11" s="86" t="s">
        <v>92</v>
      </c>
      <c r="K11" s="78" t="s">
        <v>10</v>
      </c>
      <c r="N11" s="50">
        <v>4</v>
      </c>
      <c r="P11" s="24" t="s">
        <v>31</v>
      </c>
    </row>
    <row r="12" spans="1:17" x14ac:dyDescent="0.3">
      <c r="C12" s="101"/>
      <c r="D12" s="225" t="str">
        <f>F8&amp;H9&amp;J9&amp;L8</f>
        <v>11101</v>
      </c>
      <c r="E12" s="153" t="s">
        <v>101</v>
      </c>
      <c r="F12" s="59"/>
      <c r="G12" s="59"/>
      <c r="H12" s="87">
        <f>'A Versorgte Gebiete - Coverage'!H12</f>
        <v>4</v>
      </c>
      <c r="I12" s="88" t="s">
        <v>93</v>
      </c>
      <c r="J12" s="53">
        <v>21</v>
      </c>
      <c r="K12" s="80" t="s">
        <v>56</v>
      </c>
      <c r="N12" s="50">
        <v>5</v>
      </c>
      <c r="P12" s="24" t="s">
        <v>32</v>
      </c>
    </row>
    <row r="13" spans="1:17" x14ac:dyDescent="0.3">
      <c r="C13" s="101"/>
      <c r="D13" s="226" t="str">
        <f>F8&amp;H10&amp;J9&amp;L8</f>
        <v>12101</v>
      </c>
      <c r="E13" s="153" t="s">
        <v>125</v>
      </c>
      <c r="F13" s="46"/>
      <c r="G13" s="46"/>
      <c r="H13" s="46"/>
      <c r="I13" s="46"/>
      <c r="J13" s="81">
        <v>22</v>
      </c>
      <c r="K13" s="61" t="s">
        <v>54</v>
      </c>
      <c r="N13" s="50">
        <v>6</v>
      </c>
      <c r="P13" s="24" t="s">
        <v>33</v>
      </c>
    </row>
    <row r="14" spans="1:17" x14ac:dyDescent="0.3">
      <c r="C14" s="100"/>
      <c r="D14" s="5"/>
      <c r="E14" s="47" t="s">
        <v>10</v>
      </c>
      <c r="F14" s="59"/>
      <c r="G14" s="59"/>
      <c r="H14" s="14"/>
      <c r="I14" s="14"/>
      <c r="J14" s="55">
        <v>23</v>
      </c>
      <c r="K14" s="62" t="s">
        <v>55</v>
      </c>
      <c r="N14" s="50">
        <v>7</v>
      </c>
      <c r="P14" s="24" t="s">
        <v>34</v>
      </c>
    </row>
    <row r="15" spans="1:17" x14ac:dyDescent="0.3">
      <c r="C15" s="100"/>
      <c r="D15" s="259" t="str">
        <f>F8&amp;H9&amp;J12&amp;L8</f>
        <v>11211</v>
      </c>
      <c r="E15" s="47"/>
      <c r="F15" s="59"/>
      <c r="G15" s="59"/>
      <c r="H15" s="14"/>
      <c r="I15" s="14"/>
      <c r="J15" s="14"/>
      <c r="K15" s="78" t="s">
        <v>98</v>
      </c>
      <c r="N15" s="50">
        <v>8</v>
      </c>
      <c r="P15" s="24" t="s">
        <v>35</v>
      </c>
    </row>
    <row r="16" spans="1:17" ht="15" customHeight="1" x14ac:dyDescent="0.3">
      <c r="C16" s="102"/>
      <c r="D16" s="228" t="str">
        <f>F8&amp;H10&amp;J12&amp;L8</f>
        <v>12211</v>
      </c>
      <c r="E16" s="153"/>
      <c r="F16" s="59"/>
      <c r="G16" s="59"/>
      <c r="H16" s="14"/>
      <c r="I16" s="14"/>
      <c r="J16" s="63">
        <v>31</v>
      </c>
      <c r="K16" s="54" t="s">
        <v>69</v>
      </c>
      <c r="N16" s="50">
        <v>9</v>
      </c>
      <c r="P16" s="24" t="s">
        <v>36</v>
      </c>
    </row>
    <row r="17" spans="2:16" x14ac:dyDescent="0.3">
      <c r="C17" s="100"/>
      <c r="D17" s="227" t="str">
        <f>F8&amp;H11&amp;J12&amp;L8</f>
        <v>13211</v>
      </c>
      <c r="E17" s="153"/>
      <c r="J17" s="79">
        <v>32</v>
      </c>
      <c r="K17" s="56" t="s">
        <v>68</v>
      </c>
      <c r="N17" s="50">
        <v>10</v>
      </c>
      <c r="P17" s="24" t="s">
        <v>37</v>
      </c>
    </row>
    <row r="18" spans="2:16" x14ac:dyDescent="0.3">
      <c r="C18" s="100"/>
      <c r="D18" s="225" t="str">
        <f>F8&amp;H9&amp;J13&amp;L8</f>
        <v>11221</v>
      </c>
      <c r="E18" s="153"/>
      <c r="K18" s="77" t="s">
        <v>11</v>
      </c>
      <c r="N18" s="51">
        <v>11</v>
      </c>
      <c r="P18" s="25" t="s">
        <v>38</v>
      </c>
    </row>
    <row r="19" spans="2:16" x14ac:dyDescent="0.3">
      <c r="C19" s="100"/>
      <c r="D19" s="228" t="str">
        <f>F8&amp;H10&amp;J13&amp;L8</f>
        <v>12221</v>
      </c>
      <c r="E19" s="153"/>
      <c r="H19" s="92"/>
      <c r="I19" s="92"/>
      <c r="J19" s="63">
        <v>41</v>
      </c>
      <c r="K19" s="80" t="s">
        <v>57</v>
      </c>
      <c r="N19" s="49">
        <v>51</v>
      </c>
      <c r="O19" s="44" t="s">
        <v>1</v>
      </c>
      <c r="P19" s="23" t="s">
        <v>39</v>
      </c>
    </row>
    <row r="20" spans="2:16" x14ac:dyDescent="0.3">
      <c r="C20" s="100"/>
      <c r="D20" s="227" t="str">
        <f>F8&amp;H11&amp;J13&amp;L8</f>
        <v>13221</v>
      </c>
      <c r="E20" s="153"/>
      <c r="H20" s="14"/>
      <c r="I20" s="14"/>
      <c r="J20" s="64">
        <v>42</v>
      </c>
      <c r="K20" s="61" t="s">
        <v>58</v>
      </c>
      <c r="N20" s="50">
        <v>52</v>
      </c>
      <c r="P20" s="24" t="s">
        <v>40</v>
      </c>
    </row>
    <row r="21" spans="2:16" x14ac:dyDescent="0.3">
      <c r="C21" s="100"/>
      <c r="D21" s="225" t="str">
        <f>F8&amp;H9&amp;J14&amp;L8</f>
        <v>11231</v>
      </c>
      <c r="E21" s="153"/>
      <c r="H21" s="14"/>
      <c r="I21" s="14"/>
      <c r="J21" s="148">
        <v>43</v>
      </c>
      <c r="K21" s="149" t="s">
        <v>106</v>
      </c>
      <c r="N21" s="50">
        <v>53</v>
      </c>
      <c r="P21" s="24" t="s">
        <v>41</v>
      </c>
    </row>
    <row r="22" spans="2:16" x14ac:dyDescent="0.3">
      <c r="C22" s="100"/>
      <c r="D22" s="228" t="str">
        <f>F8&amp;H10&amp;J14&amp;L8</f>
        <v>12231</v>
      </c>
      <c r="E22" s="153"/>
      <c r="H22" s="14"/>
      <c r="I22" s="14"/>
      <c r="J22" s="44">
        <v>90</v>
      </c>
      <c r="K22" s="60" t="s">
        <v>253</v>
      </c>
      <c r="N22" s="50">
        <v>54</v>
      </c>
      <c r="P22" s="24" t="s">
        <v>42</v>
      </c>
    </row>
    <row r="23" spans="2:16" x14ac:dyDescent="0.3">
      <c r="C23" s="100"/>
      <c r="D23" s="227" t="str">
        <f>F8&amp;H11&amp;J14&amp;L8</f>
        <v>13231</v>
      </c>
      <c r="E23" s="153"/>
      <c r="H23" s="46"/>
      <c r="I23" s="46"/>
      <c r="J23" s="162">
        <v>50</v>
      </c>
      <c r="K23" s="163" t="s">
        <v>6</v>
      </c>
      <c r="N23" s="50">
        <v>55</v>
      </c>
      <c r="P23" s="24" t="s">
        <v>43</v>
      </c>
    </row>
    <row r="24" spans="2:16" x14ac:dyDescent="0.3">
      <c r="C24" s="100"/>
      <c r="D24" s="5"/>
      <c r="E24" s="47" t="s">
        <v>98</v>
      </c>
      <c r="H24" s="14"/>
      <c r="I24" s="14"/>
      <c r="N24" s="50">
        <v>56</v>
      </c>
      <c r="P24" s="24" t="s">
        <v>44</v>
      </c>
    </row>
    <row r="25" spans="2:16" x14ac:dyDescent="0.3">
      <c r="C25" s="100"/>
      <c r="D25" s="220" t="str">
        <f>F8&amp;H12&amp;J16&amp;L8</f>
        <v>14311</v>
      </c>
      <c r="E25" s="153"/>
      <c r="H25" s="46"/>
      <c r="I25" s="46"/>
      <c r="N25" s="50">
        <v>57</v>
      </c>
      <c r="P25" s="24" t="s">
        <v>45</v>
      </c>
    </row>
    <row r="26" spans="2:16" ht="15" customHeight="1" x14ac:dyDescent="0.3">
      <c r="B26" s="4"/>
      <c r="C26" s="100"/>
      <c r="D26" s="220" t="str">
        <f>F8&amp;H12&amp;J17&amp;L8</f>
        <v>14321</v>
      </c>
      <c r="E26" s="153"/>
      <c r="H26" s="14"/>
      <c r="I26" s="14"/>
      <c r="N26" s="50">
        <v>58</v>
      </c>
      <c r="P26" s="24" t="s">
        <v>46</v>
      </c>
    </row>
    <row r="27" spans="2:16" ht="16.2" x14ac:dyDescent="0.3">
      <c r="C27" s="103"/>
      <c r="D27" s="5"/>
      <c r="E27" s="47" t="s">
        <v>128</v>
      </c>
      <c r="H27" s="43" t="s">
        <v>97</v>
      </c>
      <c r="I27" s="14"/>
      <c r="J27" s="65"/>
      <c r="K27" s="59"/>
      <c r="N27" s="50">
        <v>59</v>
      </c>
      <c r="P27" s="24" t="s">
        <v>47</v>
      </c>
    </row>
    <row r="28" spans="2:16" x14ac:dyDescent="0.3">
      <c r="C28" s="103"/>
      <c r="D28" s="225" t="str">
        <f>F8&amp;H59&amp;J19&amp;L8</f>
        <v>10411</v>
      </c>
      <c r="E28" s="153" t="s">
        <v>110</v>
      </c>
      <c r="H28" s="59"/>
      <c r="I28" s="59"/>
      <c r="J28" s="65"/>
      <c r="K28" s="59"/>
      <c r="N28" s="50">
        <v>60</v>
      </c>
      <c r="P28" s="24" t="s">
        <v>48</v>
      </c>
    </row>
    <row r="29" spans="2:16" x14ac:dyDescent="0.3">
      <c r="C29" s="103"/>
      <c r="D29" s="158" t="str">
        <f>F8&amp;H60&amp;J19&amp;L8</f>
        <v>13411</v>
      </c>
      <c r="E29" s="153" t="s">
        <v>98</v>
      </c>
      <c r="H29" s="59"/>
      <c r="I29" s="59"/>
      <c r="J29" s="65"/>
      <c r="K29" s="59"/>
      <c r="N29" s="237">
        <v>61</v>
      </c>
      <c r="O29" s="5"/>
      <c r="P29" s="24" t="s">
        <v>35</v>
      </c>
    </row>
    <row r="30" spans="2:16" x14ac:dyDescent="0.3">
      <c r="C30" s="103"/>
      <c r="D30" s="156" t="str">
        <f>F8&amp;H59&amp;J20&amp;L8</f>
        <v>10421</v>
      </c>
      <c r="E30" s="153" t="s">
        <v>110</v>
      </c>
      <c r="H30" s="59"/>
      <c r="I30" s="59"/>
      <c r="N30" s="237">
        <v>62</v>
      </c>
      <c r="O30" s="5"/>
      <c r="P30" s="24" t="s">
        <v>36</v>
      </c>
    </row>
    <row r="31" spans="2:16" x14ac:dyDescent="0.3">
      <c r="C31" s="103"/>
      <c r="D31" s="158" t="str">
        <f>F8&amp;H60&amp;J20&amp;L8</f>
        <v>13421</v>
      </c>
      <c r="E31" s="153" t="s">
        <v>98</v>
      </c>
      <c r="N31" s="237">
        <v>63</v>
      </c>
      <c r="O31" s="5"/>
      <c r="P31" s="24" t="s">
        <v>37</v>
      </c>
    </row>
    <row r="32" spans="2:16" ht="15" customHeight="1" x14ac:dyDescent="0.3">
      <c r="C32" s="93"/>
      <c r="D32" s="156" t="str">
        <f>F8&amp;H59&amp;J21&amp;L8</f>
        <v>10431</v>
      </c>
      <c r="E32" s="153" t="s">
        <v>110</v>
      </c>
      <c r="J32" s="59"/>
      <c r="K32" s="59"/>
      <c r="N32" s="238">
        <v>64</v>
      </c>
      <c r="O32" s="5"/>
      <c r="P32" s="25" t="s">
        <v>38</v>
      </c>
    </row>
    <row r="33" spans="2:16" x14ac:dyDescent="0.3">
      <c r="C33" s="93"/>
      <c r="D33" s="158" t="str">
        <f>F8&amp;H60&amp;J21&amp;L8</f>
        <v>13431</v>
      </c>
      <c r="E33" s="153" t="s">
        <v>98</v>
      </c>
      <c r="J33" s="59"/>
      <c r="K33" s="59"/>
    </row>
    <row r="34" spans="2:16" x14ac:dyDescent="0.3">
      <c r="C34" s="93"/>
      <c r="E34" s="47" t="s">
        <v>12</v>
      </c>
    </row>
    <row r="35" spans="2:16" x14ac:dyDescent="0.3">
      <c r="C35" s="93"/>
      <c r="D35" s="156" t="str">
        <f>F8&amp;H8&amp;J22&amp;L8</f>
        <v>10901</v>
      </c>
      <c r="E35" s="153" t="s">
        <v>144</v>
      </c>
    </row>
    <row r="36" spans="2:16" x14ac:dyDescent="0.3">
      <c r="C36" s="43"/>
      <c r="D36" s="158" t="str">
        <f>F8&amp;H11&amp;J22&amp;L8</f>
        <v>13901</v>
      </c>
      <c r="E36" s="153"/>
    </row>
    <row r="37" spans="2:16" x14ac:dyDescent="0.3">
      <c r="B37" s="6"/>
      <c r="C37" s="93"/>
      <c r="E37" s="47" t="s">
        <v>6</v>
      </c>
    </row>
    <row r="38" spans="2:16" x14ac:dyDescent="0.3">
      <c r="C38" s="93"/>
      <c r="D38" s="156" t="str">
        <f>F8&amp;H9&amp;J23&amp;L8</f>
        <v>11501</v>
      </c>
      <c r="E38" s="153"/>
    </row>
    <row r="39" spans="2:16" x14ac:dyDescent="0.3">
      <c r="C39" s="43"/>
      <c r="D39" s="157" t="str">
        <f>F8&amp;H10&amp;J23&amp;L8</f>
        <v>12501</v>
      </c>
      <c r="E39" s="153"/>
      <c r="P39"/>
    </row>
    <row r="40" spans="2:16" x14ac:dyDescent="0.3">
      <c r="C40" s="43"/>
      <c r="D40" s="158" t="str">
        <f>F8&amp;H11&amp;J23&amp;L8</f>
        <v>13501</v>
      </c>
      <c r="E40" s="153" t="s">
        <v>129</v>
      </c>
      <c r="P40"/>
    </row>
    <row r="41" spans="2:16" x14ac:dyDescent="0.3">
      <c r="C41" s="4"/>
      <c r="E41" s="153"/>
      <c r="P41"/>
    </row>
    <row r="42" spans="2:16" x14ac:dyDescent="0.3">
      <c r="C42" s="4"/>
      <c r="E42" s="153"/>
      <c r="G42" s="47" t="s">
        <v>66</v>
      </c>
      <c r="P42"/>
    </row>
    <row r="43" spans="2:16" x14ac:dyDescent="0.3">
      <c r="C43" s="4"/>
      <c r="D43" s="156" t="str">
        <f>F43&amp;H8&amp;J10&amp;L8</f>
        <v>20111</v>
      </c>
      <c r="E43" s="153"/>
      <c r="F43" s="69">
        <v>2</v>
      </c>
      <c r="G43" s="70" t="s">
        <v>9</v>
      </c>
      <c r="P43"/>
    </row>
    <row r="44" spans="2:16" x14ac:dyDescent="0.3">
      <c r="C44" s="4"/>
      <c r="D44" s="267" t="str">
        <f>F43&amp;H8&amp;J23&amp;L8</f>
        <v>20501</v>
      </c>
      <c r="E44" s="153" t="s">
        <v>257</v>
      </c>
      <c r="F44" s="59"/>
      <c r="G44" s="59"/>
      <c r="P44"/>
    </row>
    <row r="45" spans="2:16" x14ac:dyDescent="0.3">
      <c r="D45" s="258" t="str">
        <f>F43&amp;H11&amp;J10&amp;L8</f>
        <v>23111</v>
      </c>
      <c r="E45" s="153" t="s">
        <v>124</v>
      </c>
      <c r="P45"/>
    </row>
    <row r="46" spans="2:16" x14ac:dyDescent="0.3">
      <c r="D46" s="257" t="str">
        <f>F43&amp;H12&amp;J16&amp;L8</f>
        <v>24311</v>
      </c>
      <c r="E46" s="153" t="s">
        <v>98</v>
      </c>
      <c r="P46"/>
    </row>
    <row r="47" spans="2:16" x14ac:dyDescent="0.3">
      <c r="C47" s="4"/>
      <c r="E47" s="153"/>
      <c r="P47"/>
    </row>
    <row r="48" spans="2:16" x14ac:dyDescent="0.3">
      <c r="D48" s="89" t="str">
        <f>F48&amp;H12&amp;J17&amp;L8</f>
        <v>34321</v>
      </c>
      <c r="E48" s="153"/>
      <c r="F48" s="71">
        <v>3</v>
      </c>
      <c r="G48" s="72" t="s">
        <v>53</v>
      </c>
      <c r="P48"/>
    </row>
    <row r="49" spans="3:16" x14ac:dyDescent="0.3">
      <c r="C49" s="4"/>
      <c r="E49" s="153"/>
      <c r="P49"/>
    </row>
    <row r="50" spans="3:16" x14ac:dyDescent="0.3">
      <c r="D50" s="68" t="str">
        <f>F50&amp;H8&amp;J10&amp;L8</f>
        <v>40111</v>
      </c>
      <c r="E50" s="153" t="s">
        <v>100</v>
      </c>
      <c r="F50" s="71">
        <v>4</v>
      </c>
      <c r="G50" s="72" t="s">
        <v>52</v>
      </c>
      <c r="P50"/>
    </row>
    <row r="51" spans="3:16" x14ac:dyDescent="0.3">
      <c r="D51" s="68" t="str">
        <f>F50&amp;H8&amp;J12&amp;L8</f>
        <v>40211</v>
      </c>
      <c r="E51" s="153" t="s">
        <v>56</v>
      </c>
      <c r="P51"/>
    </row>
    <row r="52" spans="3:16" x14ac:dyDescent="0.3">
      <c r="D52" s="68" t="str">
        <f>F50&amp;H8&amp;J13&amp;L8</f>
        <v>40221</v>
      </c>
      <c r="E52" s="153" t="s">
        <v>54</v>
      </c>
      <c r="P52"/>
    </row>
    <row r="53" spans="3:16" x14ac:dyDescent="0.3">
      <c r="D53" s="68" t="str">
        <f>F50&amp;H8&amp;J14&amp;L8</f>
        <v>40231</v>
      </c>
      <c r="E53" s="153" t="s">
        <v>55</v>
      </c>
      <c r="P53"/>
    </row>
    <row r="54" spans="3:16" x14ac:dyDescent="0.3">
      <c r="D54" s="68" t="str">
        <f>F50&amp;H8&amp;J16&amp;L8</f>
        <v>40311</v>
      </c>
      <c r="E54" s="153" t="s">
        <v>69</v>
      </c>
      <c r="P54"/>
    </row>
    <row r="55" spans="3:16" x14ac:dyDescent="0.3">
      <c r="D55" s="68" t="str">
        <f>F50&amp;H8&amp;J22&amp;L8</f>
        <v>40901</v>
      </c>
      <c r="E55" s="153" t="s">
        <v>260</v>
      </c>
      <c r="P55"/>
    </row>
    <row r="56" spans="3:16" x14ac:dyDescent="0.3">
      <c r="E56" s="153"/>
      <c r="P56"/>
    </row>
    <row r="57" spans="3:16" x14ac:dyDescent="0.3">
      <c r="E57" s="153"/>
      <c r="I57" s="43"/>
    </row>
    <row r="58" spans="3:16" ht="17.399999999999999" x14ac:dyDescent="0.3">
      <c r="D58" s="105" t="s">
        <v>82</v>
      </c>
      <c r="E58" s="153" t="s">
        <v>126</v>
      </c>
      <c r="F58" s="42"/>
      <c r="G58" s="52" t="s">
        <v>18</v>
      </c>
      <c r="H58" s="57"/>
      <c r="I58" s="52" t="s">
        <v>109</v>
      </c>
      <c r="J58" s="42"/>
      <c r="K58" s="52" t="s">
        <v>4</v>
      </c>
    </row>
    <row r="59" spans="3:16" x14ac:dyDescent="0.3">
      <c r="E59" s="153"/>
      <c r="F59" s="44">
        <v>6</v>
      </c>
      <c r="G59" s="60" t="s">
        <v>19</v>
      </c>
      <c r="H59" s="53">
        <f>'A Versorgte Gebiete - Coverage'!H50</f>
        <v>0</v>
      </c>
      <c r="I59" s="54" t="s">
        <v>110</v>
      </c>
      <c r="J59" s="74" t="s">
        <v>90</v>
      </c>
      <c r="K59" s="60" t="s">
        <v>26</v>
      </c>
    </row>
    <row r="60" spans="3:16" x14ac:dyDescent="0.3">
      <c r="D60" s="156" t="str">
        <f>F59&amp;H59&amp;J59&amp;L8</f>
        <v>60011</v>
      </c>
      <c r="E60" s="153" t="s">
        <v>110</v>
      </c>
      <c r="F60" s="59"/>
      <c r="G60" s="59"/>
      <c r="H60" s="87">
        <f>'A Versorgte Gebiete - Coverage'!H51</f>
        <v>3</v>
      </c>
      <c r="I60" s="88" t="s">
        <v>98</v>
      </c>
      <c r="J60" s="59"/>
      <c r="K60" s="59"/>
    </row>
    <row r="61" spans="3:16" x14ac:dyDescent="0.3">
      <c r="D61" s="158" t="str">
        <f>F59&amp;H60&amp;J59&amp;L8</f>
        <v>63011</v>
      </c>
      <c r="E61" s="153" t="s">
        <v>98</v>
      </c>
    </row>
    <row r="62" spans="3:16" x14ac:dyDescent="0.3">
      <c r="H62" s="43" t="s">
        <v>97</v>
      </c>
    </row>
    <row r="63" spans="3:16" x14ac:dyDescent="0.3">
      <c r="D63" s="254" t="str">
        <f>F63&amp;H8&amp;J22&amp;L8</f>
        <v>90901</v>
      </c>
      <c r="E63" s="153" t="s">
        <v>255</v>
      </c>
      <c r="F63" s="71">
        <v>9</v>
      </c>
      <c r="G63" s="255" t="s">
        <v>254</v>
      </c>
    </row>
    <row r="66" spans="2:4" ht="18" x14ac:dyDescent="0.35">
      <c r="D66" s="104" t="s">
        <v>130</v>
      </c>
    </row>
    <row r="70" spans="2:4" x14ac:dyDescent="0.3">
      <c r="B70" s="7"/>
    </row>
  </sheetData>
  <mergeCells count="2">
    <mergeCell ref="N6:P6"/>
    <mergeCell ref="D6:M6"/>
  </mergeCells>
  <pageMargins left="0.7" right="0.7" top="0.78740157499999996" bottom="0.78740157499999996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499984740745262"/>
    <pageSetUpPr fitToPage="1"/>
  </sheetPr>
  <dimension ref="A1:H21"/>
  <sheetViews>
    <sheetView topLeftCell="A2" workbookViewId="0">
      <selection activeCell="E27" sqref="E27"/>
    </sheetView>
  </sheetViews>
  <sheetFormatPr baseColWidth="10" defaultRowHeight="14.4" x14ac:dyDescent="0.3"/>
  <cols>
    <col min="1" max="1" width="17.6640625" customWidth="1"/>
    <col min="2" max="2" width="18.6640625" customWidth="1"/>
    <col min="3" max="3" width="20.6640625" customWidth="1"/>
    <col min="4" max="4" width="23.44140625" bestFit="1" customWidth="1"/>
    <col min="5" max="5" width="22" bestFit="1" customWidth="1"/>
    <col min="6" max="6" width="49" customWidth="1"/>
    <col min="7" max="7" width="25" customWidth="1"/>
    <col min="8" max="8" width="16.6640625" bestFit="1" customWidth="1"/>
  </cols>
  <sheetData>
    <row r="1" spans="1:8" ht="18" x14ac:dyDescent="0.35">
      <c r="A1" s="19" t="s">
        <v>193</v>
      </c>
    </row>
    <row r="3" spans="1:8" ht="18" x14ac:dyDescent="0.35">
      <c r="A3" s="13" t="s">
        <v>50</v>
      </c>
    </row>
    <row r="4" spans="1:8" ht="18" x14ac:dyDescent="0.35">
      <c r="A4" s="13"/>
      <c r="B4" s="3" t="s">
        <v>65</v>
      </c>
    </row>
    <row r="5" spans="1:8" ht="18" x14ac:dyDescent="0.35">
      <c r="A5" s="13"/>
      <c r="B5" s="5" t="s">
        <v>80</v>
      </c>
    </row>
    <row r="6" spans="1:8" ht="18" x14ac:dyDescent="0.35">
      <c r="A6" s="13"/>
      <c r="B6" t="s">
        <v>223</v>
      </c>
    </row>
    <row r="7" spans="1:8" x14ac:dyDescent="0.3">
      <c r="F7" s="33" t="s">
        <v>20</v>
      </c>
      <c r="G7" s="34"/>
    </row>
    <row r="8" spans="1:8" x14ac:dyDescent="0.3">
      <c r="A8" s="20"/>
      <c r="B8" s="1"/>
      <c r="C8" s="1"/>
      <c r="D8" s="1"/>
      <c r="E8" s="1"/>
      <c r="F8" s="35" t="s">
        <v>102</v>
      </c>
      <c r="G8" s="36"/>
      <c r="H8" s="1"/>
    </row>
    <row r="9" spans="1:8" x14ac:dyDescent="0.3">
      <c r="A9" s="2"/>
      <c r="C9" s="27" t="s">
        <v>59</v>
      </c>
      <c r="D9" s="285" t="s">
        <v>67</v>
      </c>
      <c r="E9" s="271"/>
      <c r="F9" s="30" t="s">
        <v>60</v>
      </c>
      <c r="G9" s="31" t="s">
        <v>61</v>
      </c>
      <c r="H9" s="31" t="s">
        <v>62</v>
      </c>
    </row>
    <row r="10" spans="1:8" x14ac:dyDescent="0.3">
      <c r="A10" s="15" t="s">
        <v>196</v>
      </c>
      <c r="B10" s="16" t="s">
        <v>197</v>
      </c>
      <c r="C10" s="246" t="s">
        <v>234</v>
      </c>
      <c r="D10" s="247" t="s">
        <v>233</v>
      </c>
      <c r="E10" s="248" t="s">
        <v>224</v>
      </c>
      <c r="F10" s="17" t="s">
        <v>225</v>
      </c>
      <c r="G10" s="17" t="s">
        <v>226</v>
      </c>
      <c r="H10" s="17" t="s">
        <v>227</v>
      </c>
    </row>
    <row r="11" spans="1:8" x14ac:dyDescent="0.3">
      <c r="A11" s="9"/>
      <c r="B11" s="9"/>
      <c r="C11" s="249"/>
      <c r="D11" s="250" t="s">
        <v>235</v>
      </c>
      <c r="E11" s="251" t="s">
        <v>13</v>
      </c>
      <c r="F11" s="32" t="s">
        <v>77</v>
      </c>
      <c r="G11" s="37" t="s">
        <v>0</v>
      </c>
      <c r="H11" s="32"/>
    </row>
    <row r="12" spans="1:8" x14ac:dyDescent="0.3">
      <c r="C12" s="5"/>
      <c r="D12" s="5"/>
      <c r="E12" s="26" t="s">
        <v>14</v>
      </c>
      <c r="F12" s="1"/>
      <c r="G12" s="38" t="s">
        <v>1</v>
      </c>
    </row>
    <row r="13" spans="1:8" x14ac:dyDescent="0.3">
      <c r="C13" s="5"/>
      <c r="D13" s="5"/>
      <c r="E13" s="26" t="s">
        <v>15</v>
      </c>
      <c r="F13" s="32" t="s">
        <v>103</v>
      </c>
      <c r="G13" s="37" t="s">
        <v>63</v>
      </c>
    </row>
    <row r="14" spans="1:8" x14ac:dyDescent="0.3">
      <c r="C14" s="5"/>
      <c r="D14" s="5"/>
      <c r="E14" s="252" t="s">
        <v>16</v>
      </c>
      <c r="F14" s="1"/>
      <c r="G14" s="39" t="s">
        <v>147</v>
      </c>
    </row>
    <row r="15" spans="1:8" x14ac:dyDescent="0.3">
      <c r="C15" s="5"/>
      <c r="D15" s="253" t="s">
        <v>236</v>
      </c>
      <c r="E15" s="26" t="s">
        <v>9</v>
      </c>
      <c r="F15" s="41"/>
      <c r="G15" s="38" t="s">
        <v>64</v>
      </c>
    </row>
    <row r="16" spans="1:8" x14ac:dyDescent="0.3">
      <c r="C16" s="5"/>
      <c r="D16" s="5"/>
      <c r="E16" s="26" t="s">
        <v>52</v>
      </c>
      <c r="F16" s="32" t="s">
        <v>228</v>
      </c>
      <c r="H16" s="32" t="s">
        <v>229</v>
      </c>
    </row>
    <row r="17" spans="3:7" x14ac:dyDescent="0.3">
      <c r="C17" s="5"/>
      <c r="D17" s="5"/>
      <c r="E17" s="252" t="s">
        <v>53</v>
      </c>
      <c r="F17" s="1"/>
      <c r="G17" s="1"/>
    </row>
    <row r="18" spans="3:7" x14ac:dyDescent="0.3">
      <c r="C18" s="5"/>
      <c r="D18" s="253" t="s">
        <v>237</v>
      </c>
      <c r="E18" s="251" t="s">
        <v>51</v>
      </c>
      <c r="F18" s="1"/>
    </row>
    <row r="19" spans="3:7" x14ac:dyDescent="0.3">
      <c r="C19" s="5"/>
      <c r="D19" s="5"/>
      <c r="E19" s="26" t="s">
        <v>9</v>
      </c>
    </row>
    <row r="20" spans="3:7" x14ac:dyDescent="0.3">
      <c r="C20" s="5"/>
      <c r="D20" s="5"/>
      <c r="E20" s="26" t="s">
        <v>52</v>
      </c>
    </row>
    <row r="21" spans="3:7" x14ac:dyDescent="0.3">
      <c r="C21" s="5"/>
      <c r="D21" s="5"/>
      <c r="E21" s="252" t="s">
        <v>53</v>
      </c>
    </row>
  </sheetData>
  <mergeCells count="1">
    <mergeCell ref="D9:E9"/>
  </mergeCells>
  <pageMargins left="0.7" right="0.7" top="0.78740157499999996" bottom="0.78740157499999996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C00000"/>
  </sheetPr>
  <dimension ref="A1:Q211"/>
  <sheetViews>
    <sheetView tabSelected="1" zoomScaleNormal="100" workbookViewId="0">
      <selection activeCell="F40" sqref="F40"/>
    </sheetView>
  </sheetViews>
  <sheetFormatPr baseColWidth="10" defaultRowHeight="14.4" outlineLevelRow="1" x14ac:dyDescent="0.3"/>
  <cols>
    <col min="1" max="1" width="9.5546875" customWidth="1"/>
    <col min="2" max="2" width="12.5546875" customWidth="1"/>
    <col min="3" max="3" width="12.6640625" customWidth="1"/>
    <col min="4" max="4" width="4.33203125" style="43" customWidth="1"/>
    <col min="5" max="5" width="2.5546875" customWidth="1"/>
    <col min="6" max="6" width="14" customWidth="1"/>
    <col min="7" max="7" width="2.5546875" customWidth="1"/>
    <col min="8" max="8" width="27" customWidth="1"/>
    <col min="9" max="9" width="2.5546875" customWidth="1"/>
    <col min="10" max="10" width="19" customWidth="1"/>
    <col min="11" max="11" width="4.6640625" customWidth="1"/>
    <col min="12" max="12" width="31.33203125" customWidth="1"/>
    <col min="13" max="13" width="2.5546875" customWidth="1"/>
    <col min="14" max="14" width="18" customWidth="1"/>
    <col min="15" max="15" width="3.6640625" customWidth="1"/>
    <col min="16" max="16" width="37.33203125" customWidth="1"/>
  </cols>
  <sheetData>
    <row r="1" spans="1:17" ht="32.25" customHeight="1" x14ac:dyDescent="0.3">
      <c r="B1" s="289" t="s">
        <v>118</v>
      </c>
      <c r="C1" s="289"/>
      <c r="D1" s="170"/>
      <c r="E1" s="145"/>
      <c r="F1" s="145"/>
      <c r="G1" s="145"/>
    </row>
    <row r="2" spans="1:17" ht="6.75" customHeight="1" x14ac:dyDescent="0.3"/>
    <row r="3" spans="1:17" x14ac:dyDescent="0.3">
      <c r="C3" s="105" t="s">
        <v>82</v>
      </c>
      <c r="D3" s="132"/>
      <c r="F3" s="288" t="s">
        <v>114</v>
      </c>
      <c r="G3" s="288"/>
      <c r="H3" s="288"/>
      <c r="I3" s="288"/>
      <c r="J3" s="288"/>
      <c r="K3" s="288"/>
      <c r="L3" s="288"/>
      <c r="M3" s="288"/>
      <c r="N3" s="288"/>
    </row>
    <row r="4" spans="1:17" ht="6" customHeight="1" x14ac:dyDescent="0.3"/>
    <row r="5" spans="1:17" s="8" customFormat="1" ht="23.25" customHeight="1" x14ac:dyDescent="0.3">
      <c r="A5" s="141" t="str">
        <f>VLOOKUP(C5,$C$46:$C$200,1,FALSE)</f>
        <v>14312</v>
      </c>
      <c r="B5" s="143" t="s">
        <v>115</v>
      </c>
      <c r="C5" s="179" t="s">
        <v>256</v>
      </c>
      <c r="D5" s="171"/>
      <c r="F5" s="140" t="str">
        <f>IF(M5,F14,F13)</f>
        <v>Nachfrage</v>
      </c>
      <c r="G5" s="133">
        <f>INT(MID($C$5,1,1))</f>
        <v>1</v>
      </c>
      <c r="H5" s="140" t="str">
        <f>VLOOKUP(G5,G13:H28,2,FALSE)</f>
        <v>Festnetz</v>
      </c>
      <c r="I5" s="133">
        <f>INT(MID($C$5,2,1))</f>
        <v>4</v>
      </c>
      <c r="J5" s="140" t="str">
        <f>IF(G5=6,VLOOKUP(I5,I28:J29,2,FALSE),VLOOKUP(I5,I13:J17,2,FALSE))</f>
        <v>FTTH</v>
      </c>
      <c r="K5" s="135">
        <f>INT(MID($C$5,3,2))</f>
        <v>31</v>
      </c>
      <c r="L5" s="140" t="str">
        <f>IF(G5=6,IF(K5=1,L33,VLOOKUP(K5,K28:L33,2,FALSE)),VLOOKUP(K5,K13:L26,2,FALSE))</f>
        <v>FTTH über eigene Leitung</v>
      </c>
      <c r="M5" s="133">
        <f>INT(MID($C$5,5,1))</f>
        <v>2</v>
      </c>
      <c r="N5" s="140" t="str">
        <f>VLOOKUP(M5,M13:N15,2,FALSE)</f>
        <v>Geschäftskunden</v>
      </c>
      <c r="P5" s="136" t="str">
        <f>IF(LEN(C5)&lt;&gt;5,"Fehler!! genau 5 Ziffern",IF(ISERROR(A5),"Fehler!!","ok"))</f>
        <v>ok</v>
      </c>
    </row>
    <row r="6" spans="1:17" x14ac:dyDescent="0.3">
      <c r="A6" s="8"/>
    </row>
    <row r="7" spans="1:17" ht="18" x14ac:dyDescent="0.35">
      <c r="A7" s="8"/>
      <c r="B7" s="13" t="s">
        <v>5</v>
      </c>
      <c r="C7" s="105" t="s">
        <v>82</v>
      </c>
      <c r="D7" s="132"/>
      <c r="F7" s="287" t="s">
        <v>117</v>
      </c>
      <c r="G7" s="287"/>
      <c r="H7" s="287"/>
      <c r="I7" s="287"/>
      <c r="J7" s="287"/>
      <c r="K7" s="287"/>
      <c r="L7" s="287"/>
      <c r="M7" s="287"/>
      <c r="N7" s="287"/>
    </row>
    <row r="8" spans="1:17" ht="6" customHeight="1" x14ac:dyDescent="0.3">
      <c r="A8" s="8"/>
    </row>
    <row r="9" spans="1:17" s="129" customFormat="1" ht="23.25" customHeight="1" x14ac:dyDescent="0.3">
      <c r="A9" s="141" t="str">
        <f>VLOOKUP(C9,$C$46:$C$200,1,FALSE)</f>
        <v>40112</v>
      </c>
      <c r="B9" s="144" t="s">
        <v>114</v>
      </c>
      <c r="C9" s="139" t="str">
        <f>G9&amp;I9&amp;K9&amp;M9</f>
        <v>40112</v>
      </c>
      <c r="D9" s="172"/>
      <c r="E9" s="133">
        <f>INDEX(E13:E14,F9)</f>
        <v>1</v>
      </c>
      <c r="F9" s="137">
        <v>2</v>
      </c>
      <c r="G9" s="133">
        <f>INDEX(G13:G17,H9)</f>
        <v>4</v>
      </c>
      <c r="H9" s="137">
        <v>4</v>
      </c>
      <c r="I9" s="133">
        <f>INDEX(I13:I17,J9)</f>
        <v>0</v>
      </c>
      <c r="J9" s="137">
        <v>1</v>
      </c>
      <c r="K9" s="133">
        <f>INDEX(K13:K26,L9)</f>
        <v>11</v>
      </c>
      <c r="L9" s="137">
        <v>2</v>
      </c>
      <c r="M9" s="133">
        <f>IF($E9,INDEX($M$13:$M$15,N9),0)</f>
        <v>2</v>
      </c>
      <c r="N9" s="137">
        <v>3</v>
      </c>
    </row>
    <row r="10" spans="1:17" hidden="1" outlineLevel="1" x14ac:dyDescent="0.3">
      <c r="A10" s="8"/>
    </row>
    <row r="11" spans="1:17" hidden="1" outlineLevel="1" x14ac:dyDescent="0.3">
      <c r="A11" s="8"/>
      <c r="G11" s="290" t="s">
        <v>95</v>
      </c>
      <c r="H11" s="290"/>
      <c r="I11" s="290" t="s">
        <v>87</v>
      </c>
      <c r="J11" s="290"/>
      <c r="K11" s="290" t="s">
        <v>86</v>
      </c>
      <c r="L11" s="290"/>
      <c r="M11" s="290" t="s">
        <v>85</v>
      </c>
      <c r="N11" s="290"/>
    </row>
    <row r="12" spans="1:17" hidden="1" outlineLevel="1" x14ac:dyDescent="0.3">
      <c r="A12" s="8"/>
      <c r="F12" t="s">
        <v>112</v>
      </c>
      <c r="G12" s="42"/>
      <c r="H12" s="52" t="s">
        <v>18</v>
      </c>
      <c r="I12" s="57"/>
      <c r="J12" s="57" t="s">
        <v>108</v>
      </c>
      <c r="K12" s="42"/>
      <c r="L12" s="57" t="s">
        <v>4</v>
      </c>
      <c r="M12" s="42"/>
      <c r="N12" s="52" t="s">
        <v>22</v>
      </c>
      <c r="P12" s="1"/>
      <c r="Q12" s="1"/>
    </row>
    <row r="13" spans="1:17" hidden="1" outlineLevel="1" x14ac:dyDescent="0.3">
      <c r="A13" s="8"/>
      <c r="E13">
        <v>0</v>
      </c>
      <c r="F13" t="s">
        <v>111</v>
      </c>
      <c r="G13" s="44">
        <v>1</v>
      </c>
      <c r="H13" s="45" t="s">
        <v>5</v>
      </c>
      <c r="I13" s="98">
        <v>0</v>
      </c>
      <c r="J13" s="99" t="s">
        <v>99</v>
      </c>
      <c r="K13" s="113">
        <v>10</v>
      </c>
      <c r="L13" s="114" t="s">
        <v>8</v>
      </c>
      <c r="M13" s="98">
        <v>0</v>
      </c>
      <c r="N13" s="99" t="s">
        <v>99</v>
      </c>
      <c r="Q13" s="127"/>
    </row>
    <row r="14" spans="1:17" hidden="1" outlineLevel="1" x14ac:dyDescent="0.3">
      <c r="A14" s="8"/>
      <c r="E14">
        <v>1</v>
      </c>
      <c r="F14" t="s">
        <v>113</v>
      </c>
      <c r="G14" s="69">
        <v>2</v>
      </c>
      <c r="H14" s="70" t="s">
        <v>9</v>
      </c>
      <c r="I14" s="53">
        <f>'A Versorgte Gebiete - Coverage'!H9</f>
        <v>1</v>
      </c>
      <c r="J14" s="54" t="s">
        <v>94</v>
      </c>
      <c r="K14" s="229">
        <v>11</v>
      </c>
      <c r="L14" s="230" t="s">
        <v>7</v>
      </c>
      <c r="M14" s="53">
        <v>1</v>
      </c>
      <c r="N14" s="54" t="s">
        <v>23</v>
      </c>
    </row>
    <row r="15" spans="1:17" hidden="1" outlineLevel="1" x14ac:dyDescent="0.3">
      <c r="A15" s="8"/>
      <c r="G15" s="71">
        <v>3</v>
      </c>
      <c r="H15" s="72" t="s">
        <v>53</v>
      </c>
      <c r="I15" s="81">
        <f>'A Versorgte Gebiete - Coverage'!H10</f>
        <v>2</v>
      </c>
      <c r="J15" s="58" t="s">
        <v>107</v>
      </c>
      <c r="K15" s="231">
        <v>21</v>
      </c>
      <c r="L15" s="232" t="s">
        <v>56</v>
      </c>
      <c r="M15" s="55">
        <v>2</v>
      </c>
      <c r="N15" s="56" t="s">
        <v>24</v>
      </c>
    </row>
    <row r="16" spans="1:17" hidden="1" outlineLevel="1" x14ac:dyDescent="0.3">
      <c r="A16" s="8"/>
      <c r="G16" s="71">
        <v>4</v>
      </c>
      <c r="H16" s="72" t="s">
        <v>52</v>
      </c>
      <c r="I16" s="85">
        <f>'A Versorgte Gebiete - Coverage'!H11</f>
        <v>3</v>
      </c>
      <c r="J16" s="86" t="s">
        <v>92</v>
      </c>
      <c r="K16" s="115">
        <v>22</v>
      </c>
      <c r="L16" s="116" t="s">
        <v>54</v>
      </c>
    </row>
    <row r="17" spans="1:17" hidden="1" outlineLevel="1" x14ac:dyDescent="0.3">
      <c r="A17" s="8"/>
      <c r="G17" s="256">
        <v>9</v>
      </c>
      <c r="H17" s="255" t="s">
        <v>254</v>
      </c>
      <c r="I17" s="87">
        <f>'A Versorgte Gebiete - Coverage'!H12</f>
        <v>4</v>
      </c>
      <c r="J17" s="88" t="s">
        <v>93</v>
      </c>
      <c r="K17" s="117">
        <v>23</v>
      </c>
      <c r="L17" s="118" t="s">
        <v>55</v>
      </c>
    </row>
    <row r="18" spans="1:17" hidden="1" outlineLevel="1" x14ac:dyDescent="0.3">
      <c r="A18" s="8"/>
      <c r="I18" s="178"/>
      <c r="J18" s="178"/>
      <c r="K18" s="233">
        <v>30</v>
      </c>
      <c r="L18" s="234" t="s">
        <v>187</v>
      </c>
    </row>
    <row r="19" spans="1:17" hidden="1" outlineLevel="1" x14ac:dyDescent="0.3">
      <c r="A19" s="8"/>
      <c r="K19" s="235">
        <v>31</v>
      </c>
      <c r="L19" s="236" t="s">
        <v>69</v>
      </c>
    </row>
    <row r="20" spans="1:17" hidden="1" outlineLevel="1" x14ac:dyDescent="0.3">
      <c r="A20" s="8"/>
      <c r="K20" s="244">
        <v>32</v>
      </c>
      <c r="L20" s="245" t="s">
        <v>68</v>
      </c>
    </row>
    <row r="21" spans="1:17" hidden="1" outlineLevel="1" x14ac:dyDescent="0.3">
      <c r="A21" s="8"/>
      <c r="K21" s="244">
        <v>39</v>
      </c>
      <c r="L21" s="245" t="s">
        <v>240</v>
      </c>
    </row>
    <row r="22" spans="1:17" hidden="1" outlineLevel="1" x14ac:dyDescent="0.3">
      <c r="A22" s="8"/>
      <c r="K22" s="119">
        <v>41</v>
      </c>
      <c r="L22" s="120" t="s">
        <v>57</v>
      </c>
    </row>
    <row r="23" spans="1:17" hidden="1" outlineLevel="1" x14ac:dyDescent="0.3">
      <c r="A23" s="8"/>
      <c r="K23" s="121">
        <v>42</v>
      </c>
      <c r="L23" s="122" t="s">
        <v>58</v>
      </c>
    </row>
    <row r="24" spans="1:17" hidden="1" outlineLevel="1" x14ac:dyDescent="0.3">
      <c r="A24" s="8"/>
      <c r="K24" s="168">
        <v>43</v>
      </c>
      <c r="L24" s="169" t="s">
        <v>106</v>
      </c>
    </row>
    <row r="25" spans="1:17" hidden="1" outlineLevel="1" x14ac:dyDescent="0.3">
      <c r="A25" s="8"/>
      <c r="K25" s="123">
        <v>90</v>
      </c>
      <c r="L25" s="124" t="s">
        <v>127</v>
      </c>
    </row>
    <row r="26" spans="1:17" hidden="1" outlineLevel="1" x14ac:dyDescent="0.3">
      <c r="A26" s="8"/>
      <c r="K26" s="125">
        <v>50</v>
      </c>
      <c r="L26" s="126" t="s">
        <v>6</v>
      </c>
      <c r="Q26" s="128"/>
    </row>
    <row r="27" spans="1:17" hidden="1" outlineLevel="1" x14ac:dyDescent="0.3">
      <c r="A27" s="8"/>
    </row>
    <row r="28" spans="1:17" hidden="1" outlineLevel="1" x14ac:dyDescent="0.3">
      <c r="A28" s="8"/>
      <c r="G28" s="44">
        <v>6</v>
      </c>
      <c r="H28" s="60" t="s">
        <v>19</v>
      </c>
      <c r="I28" s="53">
        <f>'A Versorgte Gebiete - Coverage'!H50</f>
        <v>0</v>
      </c>
      <c r="J28" s="54" t="s">
        <v>110</v>
      </c>
      <c r="K28" s="63">
        <v>10</v>
      </c>
      <c r="L28" s="54" t="s">
        <v>13</v>
      </c>
    </row>
    <row r="29" spans="1:17" hidden="1" outlineLevel="1" x14ac:dyDescent="0.3">
      <c r="A29" s="8"/>
      <c r="I29" s="87">
        <f>'A Versorgte Gebiete - Coverage'!H51</f>
        <v>3</v>
      </c>
      <c r="J29" s="88" t="s">
        <v>98</v>
      </c>
      <c r="K29" s="81">
        <v>20</v>
      </c>
      <c r="L29" s="58" t="s">
        <v>14</v>
      </c>
    </row>
    <row r="30" spans="1:17" hidden="1" outlineLevel="1" x14ac:dyDescent="0.3">
      <c r="A30" s="8"/>
      <c r="K30" s="81">
        <v>30</v>
      </c>
      <c r="L30" s="58" t="s">
        <v>15</v>
      </c>
    </row>
    <row r="31" spans="1:17" hidden="1" outlineLevel="1" x14ac:dyDescent="0.3">
      <c r="A31" s="8"/>
      <c r="K31" s="55">
        <v>40</v>
      </c>
      <c r="L31" s="56" t="s">
        <v>16</v>
      </c>
    </row>
    <row r="32" spans="1:17" hidden="1" outlineLevel="1" x14ac:dyDescent="0.3">
      <c r="A32" s="8"/>
      <c r="K32" s="55"/>
      <c r="L32" s="56"/>
    </row>
    <row r="33" spans="1:14" hidden="1" outlineLevel="1" x14ac:dyDescent="0.3">
      <c r="A33" s="8"/>
      <c r="K33" s="130" t="s">
        <v>90</v>
      </c>
      <c r="L33" s="60" t="s">
        <v>26</v>
      </c>
    </row>
    <row r="34" spans="1:14" hidden="1" outlineLevel="1" x14ac:dyDescent="0.3">
      <c r="A34" s="8"/>
    </row>
    <row r="35" spans="1:14" collapsed="1" x14ac:dyDescent="0.3">
      <c r="A35" s="8"/>
    </row>
    <row r="36" spans="1:14" ht="18" x14ac:dyDescent="0.35">
      <c r="A36" s="8"/>
      <c r="B36" s="13" t="s">
        <v>19</v>
      </c>
      <c r="C36" s="105" t="s">
        <v>82</v>
      </c>
      <c r="D36" s="132"/>
      <c r="F36" s="287" t="s">
        <v>117</v>
      </c>
      <c r="G36" s="287"/>
      <c r="H36" s="287"/>
      <c r="I36" s="287"/>
      <c r="J36" s="287"/>
      <c r="K36" s="287"/>
      <c r="L36" s="287"/>
      <c r="M36" s="287"/>
      <c r="N36" s="287"/>
    </row>
    <row r="37" spans="1:14" ht="6" customHeight="1" x14ac:dyDescent="0.3">
      <c r="A37" s="8"/>
    </row>
    <row r="38" spans="1:14" ht="22.5" customHeight="1" x14ac:dyDescent="0.3">
      <c r="A38" s="141" t="str">
        <f>VLOOKUP(C38,$C$46:$C$200,1,FALSE)</f>
        <v>60011</v>
      </c>
      <c r="B38" s="142" t="s">
        <v>114</v>
      </c>
      <c r="C38" s="139" t="str">
        <f>G38&amp;I38&amp;K38&amp;M38</f>
        <v>60011</v>
      </c>
      <c r="D38" s="83"/>
      <c r="E38" s="8">
        <f>INDEX(E13:E14,F38)</f>
        <v>1</v>
      </c>
      <c r="F38" s="138">
        <v>2</v>
      </c>
      <c r="G38" s="8">
        <f>INDEX(G28,H38)</f>
        <v>6</v>
      </c>
      <c r="H38" s="138">
        <v>1</v>
      </c>
      <c r="I38" s="8">
        <f>INDEX(I28:I29,J38)</f>
        <v>0</v>
      </c>
      <c r="J38" s="138">
        <v>1</v>
      </c>
      <c r="K38" s="134" t="str">
        <f>IF($E$38,$K$33,INDEX(K28:K33,L38))</f>
        <v>01</v>
      </c>
      <c r="L38" s="138">
        <v>6</v>
      </c>
      <c r="M38" s="8">
        <f>IF($E38,INDEX($M$13:$M$15,N38),0)</f>
        <v>1</v>
      </c>
      <c r="N38" s="137">
        <v>2</v>
      </c>
    </row>
    <row r="39" spans="1:14" ht="15" customHeight="1" x14ac:dyDescent="0.3"/>
    <row r="42" spans="1:14" outlineLevel="1" x14ac:dyDescent="0.3">
      <c r="B42" s="2" t="s">
        <v>116</v>
      </c>
      <c r="C42" s="131" t="s">
        <v>82</v>
      </c>
      <c r="D42" s="132"/>
    </row>
    <row r="43" spans="1:14" ht="18" outlineLevel="1" x14ac:dyDescent="0.35">
      <c r="A43" s="19" t="s">
        <v>21</v>
      </c>
      <c r="B43" s="2"/>
      <c r="C43" s="132"/>
      <c r="D43" s="132"/>
    </row>
    <row r="44" spans="1:14" ht="18" outlineLevel="1" x14ac:dyDescent="0.35">
      <c r="A44" s="19"/>
      <c r="B44" s="2"/>
      <c r="C44" s="132"/>
      <c r="D44" s="175" t="s">
        <v>5</v>
      </c>
      <c r="E44" s="59"/>
      <c r="F44" s="59"/>
    </row>
    <row r="45" spans="1:14" outlineLevel="1" x14ac:dyDescent="0.3">
      <c r="A45" s="173"/>
      <c r="B45" s="173"/>
      <c r="C45" s="176"/>
      <c r="D45" s="47" t="s">
        <v>96</v>
      </c>
      <c r="E45" s="59"/>
      <c r="F45" s="59"/>
    </row>
    <row r="46" spans="1:14" outlineLevel="1" x14ac:dyDescent="0.3">
      <c r="A46" s="173"/>
      <c r="B46" s="173"/>
      <c r="C46" s="156" t="str">
        <f>'A Versorgte Gebiete - Coverage'!D9</f>
        <v>11110</v>
      </c>
      <c r="D46" s="153"/>
      <c r="E46" s="59"/>
      <c r="F46" s="59"/>
    </row>
    <row r="47" spans="1:14" outlineLevel="1" x14ac:dyDescent="0.3">
      <c r="A47" s="173"/>
      <c r="B47" s="173"/>
      <c r="C47" s="157" t="str">
        <f>'A Versorgte Gebiete - Coverage'!D10</f>
        <v>12110</v>
      </c>
      <c r="D47" s="153" t="s">
        <v>133</v>
      </c>
      <c r="E47" s="59"/>
      <c r="F47" s="59"/>
    </row>
    <row r="48" spans="1:14" outlineLevel="1" x14ac:dyDescent="0.3">
      <c r="A48" s="173"/>
      <c r="B48" s="173"/>
      <c r="C48" s="158" t="str">
        <f>'A Versorgte Gebiete - Coverage'!D11</f>
        <v>13110</v>
      </c>
      <c r="D48" s="153" t="s">
        <v>124</v>
      </c>
      <c r="E48" s="59"/>
      <c r="F48" s="59"/>
    </row>
    <row r="49" spans="1:6" outlineLevel="1" x14ac:dyDescent="0.3">
      <c r="A49" s="173"/>
      <c r="B49" s="173"/>
      <c r="C49" s="156" t="str">
        <f>'A Versorgte Gebiete - Coverage'!D12</f>
        <v>11100</v>
      </c>
      <c r="D49" s="153" t="s">
        <v>101</v>
      </c>
      <c r="E49" s="59"/>
      <c r="F49" s="59"/>
    </row>
    <row r="50" spans="1:6" outlineLevel="1" x14ac:dyDescent="0.3">
      <c r="A50" s="173"/>
      <c r="B50" s="173"/>
      <c r="C50" s="159" t="str">
        <f>'A Versorgte Gebiete - Coverage'!D13</f>
        <v>12100</v>
      </c>
      <c r="D50" s="153" t="s">
        <v>125</v>
      </c>
      <c r="E50" s="59"/>
      <c r="F50" s="59"/>
    </row>
    <row r="51" spans="1:6" outlineLevel="1" x14ac:dyDescent="0.3">
      <c r="A51" s="173"/>
      <c r="B51" s="173"/>
      <c r="D51" s="47" t="s">
        <v>10</v>
      </c>
      <c r="E51" s="59"/>
      <c r="F51" s="59"/>
    </row>
    <row r="52" spans="1:6" outlineLevel="1" x14ac:dyDescent="0.3">
      <c r="A52" s="173"/>
      <c r="B52" s="173"/>
      <c r="C52" s="156" t="str">
        <f>'A Versorgte Gebiete - Coverage'!D15</f>
        <v>11210</v>
      </c>
      <c r="D52" s="47"/>
      <c r="E52" s="59"/>
      <c r="F52" s="59"/>
    </row>
    <row r="53" spans="1:6" outlineLevel="1" x14ac:dyDescent="0.3">
      <c r="A53" s="173"/>
      <c r="B53" s="173"/>
      <c r="C53" s="156" t="str">
        <f>'A Versorgte Gebiete - Coverage'!D16</f>
        <v>12210</v>
      </c>
      <c r="D53" s="153"/>
      <c r="E53" s="59"/>
      <c r="F53" s="59"/>
    </row>
    <row r="54" spans="1:6" outlineLevel="1" x14ac:dyDescent="0.3">
      <c r="A54" s="173"/>
      <c r="B54" s="173"/>
      <c r="C54" s="158" t="str">
        <f>'A Versorgte Gebiete - Coverage'!D17</f>
        <v>13210</v>
      </c>
      <c r="D54" s="153"/>
      <c r="E54" s="59"/>
      <c r="F54" s="59"/>
    </row>
    <row r="55" spans="1:6" outlineLevel="1" x14ac:dyDescent="0.3">
      <c r="A55" s="173"/>
      <c r="B55" s="173"/>
      <c r="C55" s="156" t="str">
        <f>'A Versorgte Gebiete - Coverage'!D18</f>
        <v>11220</v>
      </c>
      <c r="D55" s="153"/>
      <c r="E55" s="59"/>
      <c r="F55" s="59"/>
    </row>
    <row r="56" spans="1:6" outlineLevel="1" x14ac:dyDescent="0.3">
      <c r="A56" s="173"/>
      <c r="B56" s="173"/>
      <c r="C56" s="156" t="str">
        <f>'A Versorgte Gebiete - Coverage'!D19</f>
        <v>12220</v>
      </c>
      <c r="D56" s="153"/>
      <c r="E56" s="59"/>
      <c r="F56" s="59"/>
    </row>
    <row r="57" spans="1:6" outlineLevel="1" x14ac:dyDescent="0.3">
      <c r="A57" s="173"/>
      <c r="B57" s="173"/>
      <c r="C57" s="158" t="str">
        <f>'A Versorgte Gebiete - Coverage'!D20</f>
        <v>13220</v>
      </c>
      <c r="D57" s="153"/>
      <c r="E57" s="59"/>
      <c r="F57" s="59"/>
    </row>
    <row r="58" spans="1:6" outlineLevel="1" x14ac:dyDescent="0.3">
      <c r="A58" s="173"/>
      <c r="B58" s="173"/>
      <c r="C58" s="156" t="str">
        <f>'A Versorgte Gebiete - Coverage'!D21</f>
        <v>11230</v>
      </c>
      <c r="D58" s="153"/>
      <c r="E58" s="59"/>
      <c r="F58" s="59"/>
    </row>
    <row r="59" spans="1:6" outlineLevel="1" x14ac:dyDescent="0.3">
      <c r="A59" s="173"/>
      <c r="B59" s="173"/>
      <c r="C59" s="156" t="str">
        <f>'A Versorgte Gebiete - Coverage'!D22</f>
        <v>12230</v>
      </c>
      <c r="D59" s="153"/>
      <c r="E59" s="59"/>
      <c r="F59" s="59"/>
    </row>
    <row r="60" spans="1:6" outlineLevel="1" x14ac:dyDescent="0.3">
      <c r="A60" s="173"/>
      <c r="B60" s="173"/>
      <c r="C60" s="158" t="str">
        <f>'A Versorgte Gebiete - Coverage'!D23</f>
        <v>13230</v>
      </c>
      <c r="D60" s="153"/>
      <c r="E60" s="59"/>
      <c r="F60" s="59"/>
    </row>
    <row r="61" spans="1:6" outlineLevel="1" x14ac:dyDescent="0.3">
      <c r="A61" s="173"/>
      <c r="B61" s="173"/>
      <c r="D61" s="47" t="s">
        <v>98</v>
      </c>
      <c r="E61" s="59"/>
      <c r="F61" s="59"/>
    </row>
    <row r="62" spans="1:6" outlineLevel="1" x14ac:dyDescent="0.3">
      <c r="A62" s="173"/>
      <c r="B62" s="173"/>
      <c r="C62" s="89" t="s">
        <v>241</v>
      </c>
      <c r="D62" s="153" t="s">
        <v>239</v>
      </c>
      <c r="E62" s="59"/>
      <c r="F62" s="59"/>
    </row>
    <row r="63" spans="1:6" outlineLevel="1" x14ac:dyDescent="0.3">
      <c r="A63" s="173"/>
      <c r="B63" s="173"/>
      <c r="C63" s="89" t="s">
        <v>242</v>
      </c>
      <c r="D63" s="153" t="s">
        <v>238</v>
      </c>
      <c r="E63" s="59"/>
      <c r="F63" s="59"/>
    </row>
    <row r="64" spans="1:6" outlineLevel="1" x14ac:dyDescent="0.3">
      <c r="A64" s="173"/>
      <c r="B64" s="173"/>
      <c r="C64" s="89" t="s">
        <v>243</v>
      </c>
      <c r="D64" s="153"/>
      <c r="E64" s="59"/>
      <c r="F64" s="59"/>
    </row>
    <row r="65" spans="1:6" outlineLevel="1" x14ac:dyDescent="0.3">
      <c r="A65" s="173"/>
      <c r="B65" s="173"/>
      <c r="C65" s="89" t="s">
        <v>244</v>
      </c>
      <c r="E65" s="59"/>
      <c r="F65" s="59"/>
    </row>
    <row r="66" spans="1:6" outlineLevel="1" x14ac:dyDescent="0.3">
      <c r="A66" s="173"/>
      <c r="B66" s="173"/>
      <c r="C66" s="89" t="s">
        <v>245</v>
      </c>
      <c r="D66" s="153" t="s">
        <v>246</v>
      </c>
      <c r="E66" s="59"/>
      <c r="F66" s="59"/>
    </row>
    <row r="67" spans="1:6" outlineLevel="1" x14ac:dyDescent="0.3">
      <c r="A67" s="173"/>
      <c r="B67" s="173"/>
      <c r="D67" s="47" t="s">
        <v>131</v>
      </c>
      <c r="E67" s="59"/>
      <c r="F67" s="59"/>
    </row>
    <row r="68" spans="1:6" outlineLevel="1" x14ac:dyDescent="0.3">
      <c r="A68" s="173"/>
      <c r="B68" s="173"/>
      <c r="C68" s="156" t="str">
        <f>'A Versorgte Gebiete - Coverage'!D31</f>
        <v>10410</v>
      </c>
      <c r="D68" s="153" t="s">
        <v>110</v>
      </c>
      <c r="E68" s="59"/>
      <c r="F68" s="59"/>
    </row>
    <row r="69" spans="1:6" outlineLevel="1" x14ac:dyDescent="0.3">
      <c r="A69" s="173"/>
      <c r="B69" s="173"/>
      <c r="C69" s="158" t="str">
        <f>'A Versorgte Gebiete - Coverage'!D32</f>
        <v>13410</v>
      </c>
      <c r="D69" s="153" t="s">
        <v>98</v>
      </c>
      <c r="E69" s="59"/>
      <c r="F69" s="59"/>
    </row>
    <row r="70" spans="1:6" outlineLevel="1" x14ac:dyDescent="0.3">
      <c r="A70" s="173"/>
      <c r="B70" s="173"/>
      <c r="C70" s="156" t="str">
        <f>'A Versorgte Gebiete - Coverage'!D33</f>
        <v>10420</v>
      </c>
      <c r="D70" s="153" t="s">
        <v>110</v>
      </c>
      <c r="E70" s="59"/>
      <c r="F70" s="59"/>
    </row>
    <row r="71" spans="1:6" outlineLevel="1" x14ac:dyDescent="0.3">
      <c r="A71" s="173"/>
      <c r="B71" s="173"/>
      <c r="C71" s="158" t="str">
        <f>'A Versorgte Gebiete - Coverage'!D34</f>
        <v>13420</v>
      </c>
      <c r="D71" s="153" t="s">
        <v>98</v>
      </c>
      <c r="E71" s="59"/>
      <c r="F71" s="59"/>
    </row>
    <row r="72" spans="1:6" outlineLevel="1" x14ac:dyDescent="0.3">
      <c r="A72" s="173"/>
      <c r="B72" s="173"/>
      <c r="C72" s="156" t="str">
        <f>'A Versorgte Gebiete - Coverage'!D35</f>
        <v>10430</v>
      </c>
      <c r="D72" s="153" t="s">
        <v>110</v>
      </c>
      <c r="E72" s="59"/>
      <c r="F72" s="59"/>
    </row>
    <row r="73" spans="1:6" outlineLevel="1" x14ac:dyDescent="0.3">
      <c r="A73" s="173"/>
      <c r="B73" s="173"/>
      <c r="C73" s="158" t="str">
        <f>'A Versorgte Gebiete - Coverage'!D36</f>
        <v>13430</v>
      </c>
      <c r="D73" s="153" t="s">
        <v>98</v>
      </c>
      <c r="E73" s="59"/>
      <c r="F73" s="59"/>
    </row>
    <row r="74" spans="1:6" outlineLevel="1" x14ac:dyDescent="0.3">
      <c r="A74" s="173"/>
      <c r="B74" s="173"/>
      <c r="D74" s="47" t="s">
        <v>12</v>
      </c>
      <c r="E74" s="59"/>
      <c r="F74" s="59"/>
    </row>
    <row r="75" spans="1:6" outlineLevel="1" x14ac:dyDescent="0.3">
      <c r="A75" s="173"/>
      <c r="B75" s="173"/>
      <c r="C75" s="156" t="str">
        <f>'A Versorgte Gebiete - Coverage'!D38</f>
        <v>10900</v>
      </c>
      <c r="D75" s="153"/>
      <c r="E75" s="59"/>
      <c r="F75" s="59"/>
    </row>
    <row r="76" spans="1:6" outlineLevel="1" x14ac:dyDescent="0.3">
      <c r="A76" s="173"/>
      <c r="B76" s="173"/>
      <c r="C76" s="158" t="str">
        <f>'A Versorgte Gebiete - Coverage'!D39</f>
        <v>13900</v>
      </c>
      <c r="D76" s="153"/>
      <c r="E76" s="59"/>
      <c r="F76" s="59"/>
    </row>
    <row r="77" spans="1:6" outlineLevel="1" x14ac:dyDescent="0.3">
      <c r="A77" s="173"/>
      <c r="B77" s="173"/>
      <c r="D77" s="175" t="s">
        <v>132</v>
      </c>
      <c r="E77" s="59"/>
      <c r="F77" s="59"/>
    </row>
    <row r="78" spans="1:6" outlineLevel="1" x14ac:dyDescent="0.3">
      <c r="A78" s="173"/>
      <c r="B78" s="173"/>
      <c r="C78" s="156" t="str">
        <f>'A Versorgte Gebiete - Coverage'!D51</f>
        <v>60100</v>
      </c>
      <c r="D78" s="153" t="s">
        <v>110</v>
      </c>
      <c r="E78" s="59"/>
      <c r="F78" s="59"/>
    </row>
    <row r="79" spans="1:6" outlineLevel="1" x14ac:dyDescent="0.3">
      <c r="A79" s="173"/>
      <c r="B79" s="173"/>
      <c r="C79" s="158" t="str">
        <f>'A Versorgte Gebiete - Coverage'!D52</f>
        <v>63100</v>
      </c>
      <c r="D79" s="153" t="s">
        <v>98</v>
      </c>
      <c r="E79" s="59"/>
      <c r="F79" s="59"/>
    </row>
    <row r="80" spans="1:6" outlineLevel="1" x14ac:dyDescent="0.3">
      <c r="A80" s="173"/>
      <c r="B80" s="173"/>
      <c r="C80" s="156" t="str">
        <f>'A Versorgte Gebiete - Coverage'!D53</f>
        <v>60200</v>
      </c>
      <c r="D80" s="153" t="s">
        <v>110</v>
      </c>
      <c r="E80" s="59"/>
      <c r="F80" s="59"/>
    </row>
    <row r="81" spans="1:7" ht="15" customHeight="1" outlineLevel="1" x14ac:dyDescent="0.3">
      <c r="A81" s="173"/>
      <c r="B81" s="173"/>
      <c r="C81" s="158" t="str">
        <f>'A Versorgte Gebiete - Coverage'!D54</f>
        <v>63200</v>
      </c>
      <c r="D81" s="153" t="s">
        <v>98</v>
      </c>
      <c r="E81" s="14"/>
      <c r="F81" s="14"/>
    </row>
    <row r="82" spans="1:7" outlineLevel="1" x14ac:dyDescent="0.3">
      <c r="A82" s="173"/>
      <c r="B82" s="173"/>
      <c r="C82" s="156" t="str">
        <f>'A Versorgte Gebiete - Coverage'!D55</f>
        <v>60300</v>
      </c>
      <c r="D82" s="153" t="s">
        <v>110</v>
      </c>
      <c r="E82" s="14"/>
      <c r="F82" s="14"/>
    </row>
    <row r="83" spans="1:7" outlineLevel="1" x14ac:dyDescent="0.3">
      <c r="A83" s="173"/>
      <c r="B83" s="173"/>
      <c r="C83" s="158" t="str">
        <f>'A Versorgte Gebiete - Coverage'!D56</f>
        <v>63300</v>
      </c>
      <c r="D83" s="153" t="s">
        <v>98</v>
      </c>
      <c r="E83" s="14"/>
      <c r="F83" s="14"/>
    </row>
    <row r="84" spans="1:7" outlineLevel="1" x14ac:dyDescent="0.3">
      <c r="A84" s="173"/>
      <c r="B84" s="173"/>
      <c r="C84" s="156" t="str">
        <f>'A Versorgte Gebiete - Coverage'!D57</f>
        <v>60400</v>
      </c>
      <c r="D84" s="153" t="s">
        <v>110</v>
      </c>
      <c r="E84" s="14"/>
      <c r="F84" s="14"/>
    </row>
    <row r="85" spans="1:7" outlineLevel="1" x14ac:dyDescent="0.3">
      <c r="A85" s="173"/>
      <c r="B85" s="173"/>
      <c r="C85" s="158" t="str">
        <f>'A Versorgte Gebiete - Coverage'!D58</f>
        <v>63400</v>
      </c>
      <c r="D85" s="153" t="s">
        <v>98</v>
      </c>
      <c r="E85" s="14"/>
      <c r="F85" s="14"/>
    </row>
    <row r="86" spans="1:7" ht="18" outlineLevel="1" x14ac:dyDescent="0.35">
      <c r="A86" s="19" t="s">
        <v>78</v>
      </c>
      <c r="B86" s="173"/>
      <c r="C86" s="91"/>
      <c r="D86" s="91"/>
      <c r="E86" s="14"/>
      <c r="F86" s="14"/>
    </row>
    <row r="87" spans="1:7" ht="18" outlineLevel="1" x14ac:dyDescent="0.35">
      <c r="A87" s="19"/>
      <c r="B87" s="173"/>
      <c r="C87" s="91"/>
      <c r="D87" s="178" t="s">
        <v>23</v>
      </c>
      <c r="E87" s="14"/>
      <c r="F87" s="14"/>
    </row>
    <row r="88" spans="1:7" ht="18" outlineLevel="1" x14ac:dyDescent="0.35">
      <c r="A88" s="19"/>
      <c r="B88" s="173"/>
      <c r="D88" s="175" t="s">
        <v>49</v>
      </c>
      <c r="E88" s="14"/>
      <c r="F88" s="14"/>
    </row>
    <row r="89" spans="1:7" outlineLevel="1" x14ac:dyDescent="0.3">
      <c r="A89" s="173"/>
      <c r="B89" s="173"/>
      <c r="D89" s="47" t="s">
        <v>96</v>
      </c>
      <c r="E89" s="14"/>
      <c r="F89" s="14"/>
      <c r="G89" s="59"/>
    </row>
    <row r="90" spans="1:7" ht="15" customHeight="1" outlineLevel="1" x14ac:dyDescent="0.3">
      <c r="A90" s="173"/>
      <c r="B90" s="173"/>
      <c r="C90" s="156" t="str">
        <f>'B Geschwindigkeitskategorien'!D9</f>
        <v>11111</v>
      </c>
      <c r="D90" s="153"/>
      <c r="E90" s="14"/>
      <c r="F90" s="14"/>
      <c r="G90" s="59"/>
    </row>
    <row r="91" spans="1:7" ht="18.75" customHeight="1" outlineLevel="1" x14ac:dyDescent="0.3">
      <c r="A91" s="173"/>
      <c r="B91" s="173"/>
      <c r="C91" s="157" t="str">
        <f>'B Geschwindigkeitskategorien'!D10</f>
        <v>12111</v>
      </c>
      <c r="D91" s="153"/>
      <c r="E91" s="14"/>
      <c r="F91" s="14"/>
      <c r="G91" s="59"/>
    </row>
    <row r="92" spans="1:7" outlineLevel="1" x14ac:dyDescent="0.3">
      <c r="A92" s="173"/>
      <c r="B92" s="173"/>
      <c r="C92" s="158" t="str">
        <f>'B Geschwindigkeitskategorien'!D11</f>
        <v>13111</v>
      </c>
      <c r="D92" s="153" t="s">
        <v>124</v>
      </c>
      <c r="E92" s="14"/>
      <c r="F92" s="14"/>
      <c r="G92" s="59"/>
    </row>
    <row r="93" spans="1:7" outlineLevel="1" x14ac:dyDescent="0.3">
      <c r="A93" s="173"/>
      <c r="B93" s="173"/>
      <c r="C93" s="156" t="str">
        <f>'B Geschwindigkeitskategorien'!D12</f>
        <v>11101</v>
      </c>
      <c r="D93" s="153" t="s">
        <v>101</v>
      </c>
      <c r="E93" s="14"/>
      <c r="F93" s="14"/>
      <c r="G93" s="59"/>
    </row>
    <row r="94" spans="1:7" outlineLevel="1" x14ac:dyDescent="0.3">
      <c r="A94" s="173"/>
      <c r="B94" s="173"/>
      <c r="C94" s="159" t="str">
        <f>'B Geschwindigkeitskategorien'!D13</f>
        <v>12101</v>
      </c>
      <c r="D94" s="153" t="s">
        <v>125</v>
      </c>
      <c r="E94" s="14"/>
      <c r="F94" s="14"/>
      <c r="G94" s="59"/>
    </row>
    <row r="95" spans="1:7" outlineLevel="1" x14ac:dyDescent="0.3">
      <c r="A95" s="173"/>
      <c r="B95" s="173"/>
      <c r="D95" s="47" t="s">
        <v>10</v>
      </c>
      <c r="E95" s="14"/>
      <c r="F95" s="14"/>
      <c r="G95" s="59"/>
    </row>
    <row r="96" spans="1:7" outlineLevel="1" x14ac:dyDescent="0.3">
      <c r="A96" s="173"/>
      <c r="B96" s="173"/>
      <c r="C96" s="156" t="str">
        <f>'B Geschwindigkeitskategorien'!D15</f>
        <v>11211</v>
      </c>
      <c r="D96" s="47"/>
      <c r="E96" s="14"/>
      <c r="F96" s="14"/>
      <c r="G96" s="59"/>
    </row>
    <row r="97" spans="1:7" outlineLevel="1" x14ac:dyDescent="0.3">
      <c r="A97" s="173"/>
      <c r="B97" s="173"/>
      <c r="C97" s="156" t="str">
        <f>'B Geschwindigkeitskategorien'!D16</f>
        <v>12211</v>
      </c>
      <c r="D97" s="153"/>
      <c r="E97" s="14"/>
      <c r="F97" s="14"/>
      <c r="G97" s="59"/>
    </row>
    <row r="98" spans="1:7" outlineLevel="1" x14ac:dyDescent="0.3">
      <c r="A98" s="173"/>
      <c r="B98" s="173"/>
      <c r="C98" s="158" t="str">
        <f>'B Geschwindigkeitskategorien'!D17</f>
        <v>13211</v>
      </c>
      <c r="D98" s="153"/>
      <c r="E98" s="14"/>
      <c r="F98" s="14"/>
      <c r="G98" s="59"/>
    </row>
    <row r="99" spans="1:7" outlineLevel="1" x14ac:dyDescent="0.3">
      <c r="A99" s="173"/>
      <c r="B99" s="173"/>
      <c r="C99" s="156" t="str">
        <f>'B Geschwindigkeitskategorien'!D18</f>
        <v>11221</v>
      </c>
      <c r="D99" s="153"/>
      <c r="E99" s="14"/>
      <c r="F99" s="14"/>
      <c r="G99" s="59"/>
    </row>
    <row r="100" spans="1:7" outlineLevel="1" x14ac:dyDescent="0.3">
      <c r="A100" s="173"/>
      <c r="B100" s="173"/>
      <c r="C100" s="156" t="str">
        <f>'B Geschwindigkeitskategorien'!D19</f>
        <v>12221</v>
      </c>
      <c r="D100" s="153"/>
      <c r="E100" s="14"/>
      <c r="F100" s="14"/>
      <c r="G100" s="59"/>
    </row>
    <row r="101" spans="1:7" outlineLevel="1" x14ac:dyDescent="0.3">
      <c r="A101" s="173"/>
      <c r="B101" s="173"/>
      <c r="C101" s="158" t="str">
        <f>'B Geschwindigkeitskategorien'!D20</f>
        <v>13221</v>
      </c>
      <c r="D101" s="153"/>
      <c r="E101" s="14"/>
      <c r="F101" s="14"/>
      <c r="G101" s="59"/>
    </row>
    <row r="102" spans="1:7" outlineLevel="1" x14ac:dyDescent="0.3">
      <c r="A102" s="173"/>
      <c r="B102" s="173"/>
      <c r="C102" s="156" t="str">
        <f>'B Geschwindigkeitskategorien'!D21</f>
        <v>11231</v>
      </c>
      <c r="D102" s="153"/>
      <c r="E102" s="14"/>
      <c r="F102" s="14"/>
      <c r="G102" s="59"/>
    </row>
    <row r="103" spans="1:7" outlineLevel="1" x14ac:dyDescent="0.3">
      <c r="A103" s="173"/>
      <c r="B103" s="173"/>
      <c r="C103" s="156" t="str">
        <f>'B Geschwindigkeitskategorien'!D22</f>
        <v>12231</v>
      </c>
      <c r="D103" s="153"/>
      <c r="E103" s="14"/>
      <c r="F103" s="14"/>
      <c r="G103" s="59"/>
    </row>
    <row r="104" spans="1:7" outlineLevel="1" x14ac:dyDescent="0.3">
      <c r="A104" s="173"/>
      <c r="B104" s="173"/>
      <c r="C104" s="158" t="str">
        <f>'B Geschwindigkeitskategorien'!D23</f>
        <v>13231</v>
      </c>
      <c r="D104" s="153"/>
      <c r="E104" s="14"/>
      <c r="F104" s="14"/>
      <c r="G104" s="59"/>
    </row>
    <row r="105" spans="1:7" outlineLevel="1" x14ac:dyDescent="0.3">
      <c r="A105" s="173"/>
      <c r="B105" s="173"/>
      <c r="D105" s="47" t="s">
        <v>98</v>
      </c>
      <c r="E105" s="14"/>
      <c r="F105" s="14"/>
      <c r="G105" s="59"/>
    </row>
    <row r="106" spans="1:7" outlineLevel="1" x14ac:dyDescent="0.3">
      <c r="A106" s="173"/>
      <c r="B106" s="173"/>
      <c r="C106" s="89" t="str">
        <f>'B Geschwindigkeitskategorien'!D25</f>
        <v>14311</v>
      </c>
      <c r="D106" s="153"/>
      <c r="E106" s="14"/>
      <c r="F106" s="14"/>
      <c r="G106" s="59"/>
    </row>
    <row r="107" spans="1:7" outlineLevel="1" x14ac:dyDescent="0.3">
      <c r="A107" s="173"/>
      <c r="B107" s="173"/>
      <c r="C107" s="89" t="str">
        <f>'B Geschwindigkeitskategorien'!D26</f>
        <v>14321</v>
      </c>
      <c r="D107" s="153"/>
      <c r="E107" s="14"/>
      <c r="F107" s="14"/>
      <c r="G107" s="59"/>
    </row>
    <row r="108" spans="1:7" outlineLevel="1" x14ac:dyDescent="0.3">
      <c r="A108" s="173"/>
      <c r="B108" s="173"/>
      <c r="D108" s="47" t="s">
        <v>131</v>
      </c>
      <c r="E108" s="14"/>
      <c r="F108" s="14"/>
      <c r="G108" s="59"/>
    </row>
    <row r="109" spans="1:7" outlineLevel="1" x14ac:dyDescent="0.3">
      <c r="A109" s="173"/>
      <c r="B109" s="173"/>
      <c r="C109" s="156" t="str">
        <f>'B Geschwindigkeitskategorien'!D28</f>
        <v>10411</v>
      </c>
      <c r="D109" s="153" t="s">
        <v>110</v>
      </c>
      <c r="E109" s="14"/>
      <c r="F109" s="14"/>
      <c r="G109" s="59"/>
    </row>
    <row r="110" spans="1:7" outlineLevel="1" x14ac:dyDescent="0.3">
      <c r="A110" s="173"/>
      <c r="B110" s="173"/>
      <c r="C110" s="158" t="str">
        <f>'B Geschwindigkeitskategorien'!D29</f>
        <v>13411</v>
      </c>
      <c r="D110" s="153" t="s">
        <v>98</v>
      </c>
      <c r="E110" s="14"/>
      <c r="F110" s="14"/>
      <c r="G110" s="59"/>
    </row>
    <row r="111" spans="1:7" outlineLevel="1" x14ac:dyDescent="0.3">
      <c r="A111" s="173"/>
      <c r="B111" s="173"/>
      <c r="C111" s="156" t="str">
        <f>'B Geschwindigkeitskategorien'!D30</f>
        <v>10421</v>
      </c>
      <c r="D111" s="153" t="s">
        <v>110</v>
      </c>
      <c r="E111" s="14"/>
      <c r="F111" s="14"/>
      <c r="G111" s="59"/>
    </row>
    <row r="112" spans="1:7" outlineLevel="1" x14ac:dyDescent="0.3">
      <c r="A112" s="173"/>
      <c r="B112" s="173"/>
      <c r="C112" s="158" t="str">
        <f>'B Geschwindigkeitskategorien'!D31</f>
        <v>13421</v>
      </c>
      <c r="D112" s="153" t="s">
        <v>98</v>
      </c>
      <c r="E112" s="14"/>
      <c r="F112" s="14"/>
      <c r="G112" s="59"/>
    </row>
    <row r="113" spans="1:7" outlineLevel="1" x14ac:dyDescent="0.3">
      <c r="A113" s="173"/>
      <c r="B113" s="173"/>
      <c r="C113" s="156" t="str">
        <f>'B Geschwindigkeitskategorien'!D32</f>
        <v>10431</v>
      </c>
      <c r="D113" s="153" t="s">
        <v>110</v>
      </c>
      <c r="E113" s="14"/>
      <c r="F113" s="14"/>
      <c r="G113" s="59"/>
    </row>
    <row r="114" spans="1:7" outlineLevel="1" x14ac:dyDescent="0.3">
      <c r="A114" s="173"/>
      <c r="B114" s="173"/>
      <c r="C114" s="158" t="str">
        <f>'B Geschwindigkeitskategorien'!D33</f>
        <v>13431</v>
      </c>
      <c r="D114" s="153" t="s">
        <v>98</v>
      </c>
      <c r="E114" s="14"/>
      <c r="F114" s="14"/>
      <c r="G114" s="59"/>
    </row>
    <row r="115" spans="1:7" outlineLevel="1" x14ac:dyDescent="0.3">
      <c r="A115" s="173"/>
      <c r="B115" s="173"/>
      <c r="D115" s="47" t="s">
        <v>12</v>
      </c>
      <c r="E115" s="14"/>
      <c r="F115" s="14"/>
      <c r="G115" s="59"/>
    </row>
    <row r="116" spans="1:7" outlineLevel="1" x14ac:dyDescent="0.3">
      <c r="A116" s="173"/>
      <c r="B116" s="173"/>
      <c r="C116" s="156" t="str">
        <f>'B Geschwindigkeitskategorien'!D35</f>
        <v>10901</v>
      </c>
      <c r="D116" s="153"/>
      <c r="E116" s="14"/>
      <c r="F116" s="14"/>
      <c r="G116" s="59"/>
    </row>
    <row r="117" spans="1:7" outlineLevel="1" x14ac:dyDescent="0.3">
      <c r="A117" s="173"/>
      <c r="B117" s="173"/>
      <c r="C117" s="158" t="str">
        <f>'B Geschwindigkeitskategorien'!D36</f>
        <v>13901</v>
      </c>
      <c r="D117" s="153"/>
      <c r="E117" s="14"/>
      <c r="F117" s="14"/>
      <c r="G117" s="59"/>
    </row>
    <row r="118" spans="1:7" outlineLevel="1" x14ac:dyDescent="0.3">
      <c r="A118" s="173"/>
      <c r="B118" s="173"/>
      <c r="D118" s="47" t="s">
        <v>6</v>
      </c>
      <c r="E118" s="14"/>
      <c r="F118" s="14"/>
      <c r="G118" s="59"/>
    </row>
    <row r="119" spans="1:7" outlineLevel="1" x14ac:dyDescent="0.3">
      <c r="A119" s="173"/>
      <c r="B119" s="173"/>
      <c r="C119" s="156" t="str">
        <f>'B Geschwindigkeitskategorien'!D38</f>
        <v>11501</v>
      </c>
      <c r="D119" s="153"/>
      <c r="E119" s="14"/>
      <c r="F119" s="14"/>
      <c r="G119" s="59"/>
    </row>
    <row r="120" spans="1:7" outlineLevel="1" x14ac:dyDescent="0.3">
      <c r="A120" s="173"/>
      <c r="B120" s="173"/>
      <c r="C120" s="157" t="str">
        <f>'B Geschwindigkeitskategorien'!D39</f>
        <v>12501</v>
      </c>
      <c r="D120" s="153"/>
      <c r="E120" s="14"/>
      <c r="F120" s="14"/>
      <c r="G120" s="59"/>
    </row>
    <row r="121" spans="1:7" outlineLevel="1" x14ac:dyDescent="0.3">
      <c r="A121" s="173"/>
      <c r="B121" s="173"/>
      <c r="C121" s="158" t="str">
        <f>'B Geschwindigkeitskategorien'!D40</f>
        <v>13501</v>
      </c>
      <c r="D121" s="153" t="s">
        <v>129</v>
      </c>
      <c r="E121" s="14"/>
      <c r="F121" s="14"/>
      <c r="G121" s="59"/>
    </row>
    <row r="122" spans="1:7" outlineLevel="1" x14ac:dyDescent="0.3">
      <c r="A122" s="173"/>
      <c r="B122" s="173"/>
      <c r="C122" s="68" t="str">
        <f>'B Geschwindigkeitskategorien'!D44</f>
        <v>20501</v>
      </c>
      <c r="D122" s="153" t="s">
        <v>258</v>
      </c>
      <c r="E122" s="14"/>
      <c r="F122" s="14"/>
      <c r="G122" s="59"/>
    </row>
    <row r="123" spans="1:7" outlineLevel="1" x14ac:dyDescent="0.3">
      <c r="A123" s="173"/>
      <c r="B123" s="173"/>
      <c r="D123" s="175" t="s">
        <v>66</v>
      </c>
      <c r="E123" s="14"/>
      <c r="F123" s="14"/>
      <c r="G123" s="59"/>
    </row>
    <row r="124" spans="1:7" outlineLevel="1" x14ac:dyDescent="0.3">
      <c r="A124" s="173"/>
      <c r="B124" s="173"/>
      <c r="D124" s="47" t="s">
        <v>9</v>
      </c>
      <c r="E124" s="14"/>
      <c r="F124" s="14"/>
      <c r="G124" s="59"/>
    </row>
    <row r="125" spans="1:7" outlineLevel="1" x14ac:dyDescent="0.3">
      <c r="A125" s="173"/>
      <c r="B125" s="173"/>
      <c r="C125" s="156" t="str">
        <f>'B Geschwindigkeitskategorien'!D43</f>
        <v>20111</v>
      </c>
      <c r="D125" s="153"/>
      <c r="E125" s="14"/>
      <c r="F125" s="14"/>
      <c r="G125" s="59"/>
    </row>
    <row r="126" spans="1:7" outlineLevel="1" x14ac:dyDescent="0.3">
      <c r="A126" s="173"/>
      <c r="B126" s="173"/>
      <c r="C126" s="156" t="str">
        <f>'B Geschwindigkeitskategorien'!D44</f>
        <v>20501</v>
      </c>
      <c r="D126" s="153" t="s">
        <v>6</v>
      </c>
      <c r="E126" s="14"/>
      <c r="F126" s="14"/>
      <c r="G126" s="59"/>
    </row>
    <row r="127" spans="1:7" outlineLevel="1" x14ac:dyDescent="0.3">
      <c r="A127" s="173"/>
      <c r="B127" s="173"/>
      <c r="C127" s="166" t="str">
        <f>'B Geschwindigkeitskategorien'!D45</f>
        <v>23111</v>
      </c>
      <c r="D127" s="153" t="s">
        <v>124</v>
      </c>
      <c r="E127" s="14"/>
      <c r="F127" s="14"/>
      <c r="G127" s="59"/>
    </row>
    <row r="128" spans="1:7" outlineLevel="1" x14ac:dyDescent="0.3">
      <c r="A128" s="173"/>
      <c r="B128" s="173"/>
      <c r="C128" s="158" t="str">
        <f>'B Geschwindigkeitskategorien'!D46</f>
        <v>24311</v>
      </c>
      <c r="D128" s="153" t="s">
        <v>98</v>
      </c>
      <c r="E128" s="14"/>
      <c r="F128" s="14"/>
      <c r="G128" s="59"/>
    </row>
    <row r="129" spans="1:7" outlineLevel="1" x14ac:dyDescent="0.3">
      <c r="A129" s="173"/>
      <c r="B129" s="173"/>
      <c r="D129" s="47" t="s">
        <v>53</v>
      </c>
      <c r="E129" s="14"/>
      <c r="F129" s="14"/>
      <c r="G129" s="59"/>
    </row>
    <row r="130" spans="1:7" outlineLevel="1" x14ac:dyDescent="0.3">
      <c r="A130" s="173"/>
      <c r="B130" s="173"/>
      <c r="C130" s="89" t="str">
        <f>'B Geschwindigkeitskategorien'!D48</f>
        <v>34321</v>
      </c>
      <c r="D130" s="153"/>
      <c r="E130" s="14"/>
      <c r="F130" s="14"/>
      <c r="G130" s="59"/>
    </row>
    <row r="131" spans="1:7" outlineLevel="1" x14ac:dyDescent="0.3">
      <c r="A131" s="173"/>
      <c r="B131" s="173"/>
      <c r="D131" s="47" t="s">
        <v>52</v>
      </c>
      <c r="E131" s="14"/>
      <c r="F131" s="14"/>
      <c r="G131" s="59"/>
    </row>
    <row r="132" spans="1:7" outlineLevel="1" x14ac:dyDescent="0.3">
      <c r="A132" s="173"/>
      <c r="B132" s="173"/>
      <c r="C132" s="68" t="str">
        <f>'B Geschwindigkeitskategorien'!D50</f>
        <v>40111</v>
      </c>
      <c r="D132" s="153" t="s">
        <v>100</v>
      </c>
      <c r="E132" s="14"/>
      <c r="F132" s="14"/>
      <c r="G132" s="59"/>
    </row>
    <row r="133" spans="1:7" outlineLevel="1" x14ac:dyDescent="0.3">
      <c r="A133" s="173"/>
      <c r="B133" s="173"/>
      <c r="C133" s="68" t="str">
        <f>'B Geschwindigkeitskategorien'!D51</f>
        <v>40211</v>
      </c>
      <c r="D133" s="153" t="s">
        <v>56</v>
      </c>
      <c r="E133" s="14"/>
      <c r="F133" s="14"/>
      <c r="G133" s="59"/>
    </row>
    <row r="134" spans="1:7" outlineLevel="1" x14ac:dyDescent="0.3">
      <c r="A134" s="173"/>
      <c r="B134" s="173"/>
      <c r="C134" s="68" t="str">
        <f>'B Geschwindigkeitskategorien'!D52</f>
        <v>40221</v>
      </c>
      <c r="D134" s="153" t="s">
        <v>54</v>
      </c>
      <c r="E134" s="14"/>
      <c r="F134" s="14"/>
      <c r="G134" s="59"/>
    </row>
    <row r="135" spans="1:7" outlineLevel="1" x14ac:dyDescent="0.3">
      <c r="A135" s="173"/>
      <c r="B135" s="173"/>
      <c r="C135" s="68" t="str">
        <f>'B Geschwindigkeitskategorien'!D53</f>
        <v>40231</v>
      </c>
      <c r="D135" s="153" t="s">
        <v>55</v>
      </c>
      <c r="E135" s="14"/>
      <c r="F135" s="14"/>
      <c r="G135" s="59"/>
    </row>
    <row r="136" spans="1:7" outlineLevel="1" x14ac:dyDescent="0.3">
      <c r="A136" s="173"/>
      <c r="B136" s="173"/>
      <c r="C136" s="68" t="str">
        <f>'B Geschwindigkeitskategorien'!D54</f>
        <v>40311</v>
      </c>
      <c r="D136" s="153" t="s">
        <v>69</v>
      </c>
      <c r="E136" s="14"/>
      <c r="F136" s="14"/>
      <c r="G136" s="59"/>
    </row>
    <row r="137" spans="1:7" outlineLevel="1" x14ac:dyDescent="0.3">
      <c r="A137" s="173"/>
      <c r="B137" s="173"/>
      <c r="C137" s="68" t="str">
        <f>'B Geschwindigkeitskategorien'!D55</f>
        <v>40901</v>
      </c>
      <c r="D137" s="153" t="s">
        <v>260</v>
      </c>
      <c r="E137" s="14"/>
      <c r="F137" s="14"/>
      <c r="G137" s="59"/>
    </row>
    <row r="138" spans="1:7" outlineLevel="1" x14ac:dyDescent="0.3">
      <c r="A138" s="173"/>
      <c r="B138" s="173"/>
      <c r="D138" s="153"/>
      <c r="E138" s="14"/>
      <c r="F138" s="14"/>
      <c r="G138" s="59"/>
    </row>
    <row r="139" spans="1:7" outlineLevel="1" x14ac:dyDescent="0.3">
      <c r="A139" s="173"/>
      <c r="B139" s="173"/>
      <c r="D139" s="175" t="s">
        <v>132</v>
      </c>
      <c r="E139" s="14"/>
      <c r="F139" s="14"/>
      <c r="G139" s="59"/>
    </row>
    <row r="140" spans="1:7" outlineLevel="1" x14ac:dyDescent="0.3">
      <c r="A140" s="173"/>
      <c r="B140" s="173"/>
      <c r="C140" s="156" t="str">
        <f>'B Geschwindigkeitskategorien'!D60</f>
        <v>60011</v>
      </c>
      <c r="D140" s="153" t="s">
        <v>110</v>
      </c>
      <c r="E140" s="14"/>
      <c r="F140" s="14"/>
      <c r="G140" s="59"/>
    </row>
    <row r="141" spans="1:7" outlineLevel="1" x14ac:dyDescent="0.3">
      <c r="A141" s="173"/>
      <c r="B141" s="173"/>
      <c r="C141" s="158" t="str">
        <f>'B Geschwindigkeitskategorien'!D61</f>
        <v>63011</v>
      </c>
      <c r="D141" s="153" t="s">
        <v>98</v>
      </c>
      <c r="E141" s="14"/>
      <c r="F141" s="14"/>
      <c r="G141" s="59"/>
    </row>
    <row r="142" spans="1:7" outlineLevel="1" x14ac:dyDescent="0.3">
      <c r="A142" s="173"/>
      <c r="B142" s="173"/>
      <c r="D142" s="153"/>
      <c r="E142" s="14"/>
      <c r="F142" s="14"/>
      <c r="G142" s="59"/>
    </row>
    <row r="143" spans="1:7" outlineLevel="1" x14ac:dyDescent="0.3">
      <c r="A143" s="173"/>
      <c r="B143" s="173"/>
      <c r="C143" s="68" t="str">
        <f>'B Geschwindigkeitskategorien'!D63</f>
        <v>90901</v>
      </c>
      <c r="D143" s="153" t="s">
        <v>255</v>
      </c>
      <c r="E143" s="14"/>
      <c r="F143" s="14"/>
      <c r="G143" s="59"/>
    </row>
    <row r="144" spans="1:7" s="43" customFormat="1" outlineLevel="1" x14ac:dyDescent="0.3">
      <c r="A144" s="145"/>
      <c r="B144" s="145"/>
      <c r="C144" s="91"/>
      <c r="D144" s="153"/>
      <c r="E144" s="14"/>
      <c r="F144" s="14"/>
      <c r="G144" s="14"/>
    </row>
    <row r="145" spans="1:8" outlineLevel="1" x14ac:dyDescent="0.3">
      <c r="A145" s="173"/>
      <c r="B145" s="173"/>
      <c r="C145" s="14"/>
      <c r="D145" t="s">
        <v>24</v>
      </c>
      <c r="E145" s="14"/>
      <c r="F145" s="14"/>
      <c r="G145" s="59"/>
    </row>
    <row r="146" spans="1:8" outlineLevel="1" x14ac:dyDescent="0.3">
      <c r="A146" s="173"/>
      <c r="B146" s="173"/>
      <c r="C146" s="14"/>
      <c r="D146" s="175" t="s">
        <v>49</v>
      </c>
      <c r="E146" s="14"/>
      <c r="F146" s="14"/>
      <c r="G146" s="59"/>
      <c r="H146" s="175"/>
    </row>
    <row r="147" spans="1:8" outlineLevel="1" x14ac:dyDescent="0.3">
      <c r="A147" s="173"/>
      <c r="B147" s="173"/>
      <c r="D147" s="47" t="s">
        <v>96</v>
      </c>
      <c r="E147" s="14"/>
      <c r="F147" s="14"/>
      <c r="G147" s="59"/>
    </row>
    <row r="148" spans="1:8" outlineLevel="1" x14ac:dyDescent="0.3">
      <c r="A148" s="173"/>
      <c r="B148" s="173"/>
      <c r="C148" s="156" t="str">
        <f>REPLACE($C90,5,1,'B Geschwindigkeitskategorien'!$L$9)</f>
        <v>11112</v>
      </c>
      <c r="D148" s="153"/>
      <c r="E148" s="14"/>
      <c r="F148" s="14"/>
      <c r="G148" s="59"/>
    </row>
    <row r="149" spans="1:8" outlineLevel="1" x14ac:dyDescent="0.3">
      <c r="A149" s="173"/>
      <c r="B149" s="173"/>
      <c r="C149" s="157" t="str">
        <f>REPLACE($C91,5,1,'B Geschwindigkeitskategorien'!$L$9)</f>
        <v>12112</v>
      </c>
      <c r="D149" s="153"/>
      <c r="E149" s="14"/>
      <c r="F149" s="14"/>
    </row>
    <row r="150" spans="1:8" ht="18.75" customHeight="1" outlineLevel="1" x14ac:dyDescent="0.3">
      <c r="A150" s="173"/>
      <c r="B150" s="173"/>
      <c r="C150" s="158" t="str">
        <f>REPLACE($C92,5,1,'B Geschwindigkeitskategorien'!$L$9)</f>
        <v>13112</v>
      </c>
      <c r="D150" s="153" t="s">
        <v>124</v>
      </c>
      <c r="E150" s="14"/>
      <c r="F150" s="14"/>
    </row>
    <row r="151" spans="1:8" outlineLevel="1" x14ac:dyDescent="0.3">
      <c r="A151" s="173"/>
      <c r="B151" s="173"/>
      <c r="C151" s="156" t="str">
        <f>REPLACE($C93,5,1,'B Geschwindigkeitskategorien'!$L$9)</f>
        <v>11102</v>
      </c>
      <c r="D151" s="153" t="s">
        <v>101</v>
      </c>
      <c r="E151" s="14"/>
      <c r="F151" s="14"/>
    </row>
    <row r="152" spans="1:8" outlineLevel="1" x14ac:dyDescent="0.3">
      <c r="A152" s="173"/>
      <c r="B152" s="173"/>
      <c r="C152" s="159" t="str">
        <f>REPLACE($C94,5,1,'B Geschwindigkeitskategorien'!$L$9)</f>
        <v>12102</v>
      </c>
      <c r="D152" s="153" t="s">
        <v>125</v>
      </c>
      <c r="E152" s="14"/>
      <c r="F152" s="14"/>
    </row>
    <row r="153" spans="1:8" outlineLevel="1" x14ac:dyDescent="0.3">
      <c r="A153" s="173"/>
      <c r="B153" s="173"/>
      <c r="D153" s="47" t="s">
        <v>10</v>
      </c>
      <c r="E153" s="14"/>
      <c r="F153" s="14"/>
    </row>
    <row r="154" spans="1:8" outlineLevel="1" x14ac:dyDescent="0.3">
      <c r="A154" s="173"/>
      <c r="B154" s="173"/>
      <c r="C154" s="156" t="str">
        <f>REPLACE($C96,5,1,'B Geschwindigkeitskategorien'!$L$9)</f>
        <v>11212</v>
      </c>
      <c r="D154" s="47"/>
      <c r="E154" s="14"/>
      <c r="F154" s="14"/>
    </row>
    <row r="155" spans="1:8" outlineLevel="1" x14ac:dyDescent="0.3">
      <c r="A155" s="173"/>
      <c r="B155" s="173"/>
      <c r="C155" s="156" t="str">
        <f>REPLACE($C97,5,1,'B Geschwindigkeitskategorien'!$L$9)</f>
        <v>12212</v>
      </c>
      <c r="D155" s="153"/>
      <c r="E155" s="14"/>
      <c r="F155" s="14"/>
    </row>
    <row r="156" spans="1:8" outlineLevel="1" x14ac:dyDescent="0.3">
      <c r="A156" s="173"/>
      <c r="B156" s="173"/>
      <c r="C156" s="158" t="str">
        <f>REPLACE($C98,5,1,'B Geschwindigkeitskategorien'!$L$9)</f>
        <v>13212</v>
      </c>
      <c r="D156" s="153"/>
      <c r="E156" s="14"/>
      <c r="F156" s="14"/>
    </row>
    <row r="157" spans="1:8" outlineLevel="1" x14ac:dyDescent="0.3">
      <c r="A157" s="173"/>
      <c r="B157" s="173"/>
      <c r="C157" s="156" t="str">
        <f>REPLACE($C99,5,1,'B Geschwindigkeitskategorien'!$L$9)</f>
        <v>11222</v>
      </c>
      <c r="D157" s="153"/>
      <c r="E157" s="14"/>
      <c r="F157" s="14"/>
    </row>
    <row r="158" spans="1:8" outlineLevel="1" x14ac:dyDescent="0.3">
      <c r="A158" s="173"/>
      <c r="B158" s="173"/>
      <c r="C158" s="156" t="str">
        <f>REPLACE($C100,5,1,'B Geschwindigkeitskategorien'!$L$9)</f>
        <v>12222</v>
      </c>
      <c r="D158" s="153"/>
      <c r="E158" s="14"/>
      <c r="F158" s="14"/>
    </row>
    <row r="159" spans="1:8" outlineLevel="1" x14ac:dyDescent="0.3">
      <c r="A159" s="173"/>
      <c r="B159" s="173"/>
      <c r="C159" s="158" t="str">
        <f>REPLACE($C101,5,1,'B Geschwindigkeitskategorien'!$L$9)</f>
        <v>13222</v>
      </c>
      <c r="D159" s="153"/>
      <c r="E159" s="14"/>
      <c r="F159" s="14"/>
    </row>
    <row r="160" spans="1:8" outlineLevel="1" x14ac:dyDescent="0.3">
      <c r="A160" s="173"/>
      <c r="B160" s="173"/>
      <c r="C160" s="156" t="str">
        <f>REPLACE($C102,5,1,'B Geschwindigkeitskategorien'!$L$9)</f>
        <v>11232</v>
      </c>
      <c r="D160" s="153"/>
      <c r="E160" s="14"/>
      <c r="F160" s="14"/>
    </row>
    <row r="161" spans="1:6" outlineLevel="1" x14ac:dyDescent="0.3">
      <c r="A161" s="173"/>
      <c r="B161" s="173"/>
      <c r="C161" s="156" t="str">
        <f>REPLACE($C103,5,1,'B Geschwindigkeitskategorien'!$L$9)</f>
        <v>12232</v>
      </c>
      <c r="D161" s="153"/>
      <c r="E161" s="14"/>
      <c r="F161" s="14"/>
    </row>
    <row r="162" spans="1:6" outlineLevel="1" x14ac:dyDescent="0.3">
      <c r="A162" s="173"/>
      <c r="B162" s="173"/>
      <c r="C162" s="158" t="str">
        <f>REPLACE($C104,5,1,'B Geschwindigkeitskategorien'!$L$9)</f>
        <v>13232</v>
      </c>
      <c r="D162" s="153"/>
      <c r="E162" s="14"/>
      <c r="F162" s="14"/>
    </row>
    <row r="163" spans="1:6" outlineLevel="1" x14ac:dyDescent="0.3">
      <c r="A163" s="173"/>
      <c r="B163" s="173"/>
      <c r="D163" s="47" t="s">
        <v>98</v>
      </c>
      <c r="E163" s="14"/>
      <c r="F163" s="14"/>
    </row>
    <row r="164" spans="1:6" outlineLevel="1" x14ac:dyDescent="0.3">
      <c r="A164" s="173"/>
      <c r="B164" s="173"/>
      <c r="C164" s="89" t="str">
        <f>REPLACE($C106,5,1,'B Geschwindigkeitskategorien'!$L$9)</f>
        <v>14312</v>
      </c>
      <c r="D164" s="153"/>
      <c r="E164" s="14"/>
      <c r="F164" s="14"/>
    </row>
    <row r="165" spans="1:6" outlineLevel="1" x14ac:dyDescent="0.3">
      <c r="A165" s="173"/>
      <c r="B165" s="173"/>
      <c r="C165" s="89" t="str">
        <f>REPLACE($C107,5,1,'B Geschwindigkeitskategorien'!$L$9)</f>
        <v>14322</v>
      </c>
      <c r="D165" s="153"/>
      <c r="E165" s="14"/>
      <c r="F165" s="14"/>
    </row>
    <row r="166" spans="1:6" outlineLevel="1" x14ac:dyDescent="0.3">
      <c r="A166" s="173"/>
      <c r="B166" s="173"/>
      <c r="D166" s="47" t="s">
        <v>131</v>
      </c>
      <c r="E166" s="14"/>
      <c r="F166" s="14"/>
    </row>
    <row r="167" spans="1:6" outlineLevel="1" x14ac:dyDescent="0.3">
      <c r="A167" s="173"/>
      <c r="B167" s="173"/>
      <c r="C167" s="156" t="str">
        <f>REPLACE($C109,5,1,'B Geschwindigkeitskategorien'!$L$9)</f>
        <v>10412</v>
      </c>
      <c r="D167" s="153" t="s">
        <v>110</v>
      </c>
      <c r="E167" s="14"/>
      <c r="F167" s="14"/>
    </row>
    <row r="168" spans="1:6" outlineLevel="1" x14ac:dyDescent="0.3">
      <c r="A168" s="173"/>
      <c r="B168" s="173"/>
      <c r="C168" s="158" t="str">
        <f>REPLACE($C110,5,1,'B Geschwindigkeitskategorien'!$L$9)</f>
        <v>13412</v>
      </c>
      <c r="D168" s="153" t="s">
        <v>98</v>
      </c>
      <c r="E168" s="14"/>
      <c r="F168" s="14"/>
    </row>
    <row r="169" spans="1:6" outlineLevel="1" x14ac:dyDescent="0.3">
      <c r="A169" s="173"/>
      <c r="B169" s="173"/>
      <c r="C169" s="156" t="str">
        <f>REPLACE($C111,5,1,'B Geschwindigkeitskategorien'!$L$9)</f>
        <v>10422</v>
      </c>
      <c r="D169" s="153" t="s">
        <v>110</v>
      </c>
      <c r="E169" s="14"/>
      <c r="F169" s="14"/>
    </row>
    <row r="170" spans="1:6" outlineLevel="1" x14ac:dyDescent="0.3">
      <c r="A170" s="173"/>
      <c r="B170" s="173"/>
      <c r="C170" s="158" t="str">
        <f>REPLACE($C112,5,1,'B Geschwindigkeitskategorien'!$L$9)</f>
        <v>13422</v>
      </c>
      <c r="D170" s="153" t="s">
        <v>98</v>
      </c>
      <c r="E170" s="14"/>
      <c r="F170" s="14"/>
    </row>
    <row r="171" spans="1:6" outlineLevel="1" x14ac:dyDescent="0.3">
      <c r="A171" s="173"/>
      <c r="B171" s="173"/>
      <c r="C171" s="156" t="str">
        <f>REPLACE($C113,5,1,'B Geschwindigkeitskategorien'!$L$9)</f>
        <v>10432</v>
      </c>
      <c r="D171" s="153" t="s">
        <v>110</v>
      </c>
      <c r="E171" s="14"/>
      <c r="F171" s="14"/>
    </row>
    <row r="172" spans="1:6" outlineLevel="1" x14ac:dyDescent="0.3">
      <c r="A172" s="173"/>
      <c r="B172" s="173"/>
      <c r="C172" s="158" t="str">
        <f>REPLACE($C114,5,1,'B Geschwindigkeitskategorien'!$L$9)</f>
        <v>13432</v>
      </c>
      <c r="D172" s="153" t="s">
        <v>98</v>
      </c>
      <c r="E172" s="14"/>
      <c r="F172" s="14"/>
    </row>
    <row r="173" spans="1:6" outlineLevel="1" x14ac:dyDescent="0.3">
      <c r="A173" s="173"/>
      <c r="B173" s="173"/>
      <c r="D173" s="47" t="s">
        <v>12</v>
      </c>
      <c r="E173" s="14"/>
      <c r="F173" s="14"/>
    </row>
    <row r="174" spans="1:6" outlineLevel="1" x14ac:dyDescent="0.3">
      <c r="A174" s="173"/>
      <c r="B174" s="173"/>
      <c r="C174" s="156" t="str">
        <f>REPLACE($C116,5,1,'B Geschwindigkeitskategorien'!$L$9)</f>
        <v>10902</v>
      </c>
      <c r="D174" s="153"/>
      <c r="E174" s="14"/>
      <c r="F174" s="14"/>
    </row>
    <row r="175" spans="1:6" outlineLevel="1" x14ac:dyDescent="0.3">
      <c r="A175" s="173"/>
      <c r="B175" s="173"/>
      <c r="C175" s="158" t="str">
        <f>REPLACE($C117,5,1,'B Geschwindigkeitskategorien'!$L$9)</f>
        <v>13902</v>
      </c>
      <c r="D175" s="153"/>
      <c r="E175" s="14"/>
      <c r="F175" s="14"/>
    </row>
    <row r="176" spans="1:6" outlineLevel="1" x14ac:dyDescent="0.3">
      <c r="A176" s="173"/>
      <c r="B176" s="173"/>
      <c r="D176" s="47" t="s">
        <v>6</v>
      </c>
      <c r="E176" s="14"/>
      <c r="F176" s="14"/>
    </row>
    <row r="177" spans="1:6" outlineLevel="1" x14ac:dyDescent="0.3">
      <c r="A177" s="173"/>
      <c r="B177" s="173"/>
      <c r="C177" s="156" t="str">
        <f>REPLACE($C119,5,1,'B Geschwindigkeitskategorien'!$L$9)</f>
        <v>11502</v>
      </c>
      <c r="D177" s="153"/>
      <c r="E177" s="14"/>
      <c r="F177" s="14"/>
    </row>
    <row r="178" spans="1:6" outlineLevel="1" x14ac:dyDescent="0.3">
      <c r="A178" s="173"/>
      <c r="B178" s="173"/>
      <c r="C178" s="157" t="str">
        <f>REPLACE($C120,5,1,'B Geschwindigkeitskategorien'!$L$9)</f>
        <v>12502</v>
      </c>
      <c r="D178" s="153"/>
      <c r="E178" s="14"/>
      <c r="F178" s="14"/>
    </row>
    <row r="179" spans="1:6" outlineLevel="1" x14ac:dyDescent="0.3">
      <c r="A179" s="173"/>
      <c r="B179" s="173"/>
      <c r="C179" s="158" t="str">
        <f>REPLACE($C121,5,1,'B Geschwindigkeitskategorien'!$L$9)</f>
        <v>13502</v>
      </c>
      <c r="D179" s="153" t="s">
        <v>129</v>
      </c>
      <c r="E179" s="14"/>
      <c r="F179" s="14"/>
    </row>
    <row r="180" spans="1:6" outlineLevel="1" x14ac:dyDescent="0.3">
      <c r="A180" s="173"/>
      <c r="B180" s="173"/>
      <c r="C180" s="159" t="str">
        <f>REPLACE($C122,5,1,'B Geschwindigkeitskategorien'!$L$9)</f>
        <v>20502</v>
      </c>
      <c r="D180" s="153" t="s">
        <v>258</v>
      </c>
      <c r="E180" s="14"/>
      <c r="F180" s="14"/>
    </row>
    <row r="181" spans="1:6" outlineLevel="1" x14ac:dyDescent="0.3">
      <c r="A181" s="173"/>
      <c r="B181" s="173"/>
      <c r="D181" s="175" t="s">
        <v>66</v>
      </c>
      <c r="E181" s="14"/>
      <c r="F181" s="14"/>
    </row>
    <row r="182" spans="1:6" outlineLevel="1" x14ac:dyDescent="0.3">
      <c r="A182" s="173"/>
      <c r="B182" s="173"/>
      <c r="D182" s="47" t="s">
        <v>9</v>
      </c>
      <c r="E182" s="14"/>
      <c r="F182" s="14"/>
    </row>
    <row r="183" spans="1:6" outlineLevel="1" x14ac:dyDescent="0.3">
      <c r="A183" s="173"/>
      <c r="B183" s="173"/>
      <c r="C183" s="156" t="str">
        <f>REPLACE($C125,5,1,'B Geschwindigkeitskategorien'!$L$9)</f>
        <v>20112</v>
      </c>
      <c r="D183" s="153"/>
      <c r="E183" s="14"/>
      <c r="F183" s="14"/>
    </row>
    <row r="184" spans="1:6" outlineLevel="1" x14ac:dyDescent="0.3">
      <c r="A184" s="173"/>
      <c r="B184" s="173"/>
      <c r="C184" s="166" t="str">
        <f>REPLACE($C127,5,1,'B Geschwindigkeitskategorien'!$L$9)</f>
        <v>23112</v>
      </c>
      <c r="D184" s="153" t="s">
        <v>124</v>
      </c>
      <c r="E184" s="14"/>
      <c r="F184" s="14"/>
    </row>
    <row r="185" spans="1:6" outlineLevel="1" x14ac:dyDescent="0.3">
      <c r="A185" s="173"/>
      <c r="B185" s="173"/>
      <c r="C185" s="158" t="str">
        <f>REPLACE($C128,5,1,'B Geschwindigkeitskategorien'!$L$9)</f>
        <v>24312</v>
      </c>
      <c r="D185" s="153" t="s">
        <v>98</v>
      </c>
      <c r="E185" s="14"/>
      <c r="F185" s="14"/>
    </row>
    <row r="186" spans="1:6" outlineLevel="1" x14ac:dyDescent="0.3">
      <c r="A186" s="173"/>
      <c r="B186" s="173"/>
      <c r="D186" s="47" t="s">
        <v>53</v>
      </c>
      <c r="E186" s="14"/>
      <c r="F186" s="14"/>
    </row>
    <row r="187" spans="1:6" outlineLevel="1" x14ac:dyDescent="0.3">
      <c r="A187" s="173"/>
      <c r="B187" s="173"/>
      <c r="C187" s="89" t="str">
        <f>REPLACE($C130,5,1,'B Geschwindigkeitskategorien'!$L$9)</f>
        <v>34322</v>
      </c>
      <c r="D187" s="153"/>
      <c r="E187" s="14"/>
      <c r="F187" s="14"/>
    </row>
    <row r="188" spans="1:6" outlineLevel="1" x14ac:dyDescent="0.3">
      <c r="A188" s="173"/>
      <c r="B188" s="173"/>
      <c r="D188" s="47" t="s">
        <v>52</v>
      </c>
      <c r="E188" s="14"/>
      <c r="F188" s="14"/>
    </row>
    <row r="189" spans="1:6" outlineLevel="1" x14ac:dyDescent="0.3">
      <c r="A189" s="173"/>
      <c r="B189" s="173"/>
      <c r="C189" s="68" t="str">
        <f>REPLACE($C132,5,1,'B Geschwindigkeitskategorien'!$L$9)</f>
        <v>40112</v>
      </c>
      <c r="D189" s="153" t="s">
        <v>100</v>
      </c>
      <c r="E189" s="14"/>
      <c r="F189" s="14"/>
    </row>
    <row r="190" spans="1:6" outlineLevel="1" x14ac:dyDescent="0.3">
      <c r="A190" s="173"/>
      <c r="B190" s="173"/>
      <c r="C190" s="68" t="str">
        <f>REPLACE($C133,5,1,'B Geschwindigkeitskategorien'!$L$9)</f>
        <v>40212</v>
      </c>
      <c r="D190" s="153" t="s">
        <v>56</v>
      </c>
      <c r="E190" s="14"/>
      <c r="F190" s="14"/>
    </row>
    <row r="191" spans="1:6" outlineLevel="1" x14ac:dyDescent="0.3">
      <c r="A191" s="173"/>
      <c r="B191" s="173"/>
      <c r="C191" s="68" t="str">
        <f>REPLACE($C134,5,1,'B Geschwindigkeitskategorien'!$L$9)</f>
        <v>40222</v>
      </c>
      <c r="D191" s="153" t="s">
        <v>54</v>
      </c>
      <c r="E191" s="14"/>
      <c r="F191" s="14"/>
    </row>
    <row r="192" spans="1:6" outlineLevel="1" x14ac:dyDescent="0.3">
      <c r="A192" s="173"/>
      <c r="B192" s="173"/>
      <c r="C192" s="68" t="str">
        <f>REPLACE($C135,5,1,'B Geschwindigkeitskategorien'!$L$9)</f>
        <v>40232</v>
      </c>
      <c r="D192" s="153" t="s">
        <v>55</v>
      </c>
      <c r="E192" s="14"/>
      <c r="F192" s="14"/>
    </row>
    <row r="193" spans="1:6" outlineLevel="1" x14ac:dyDescent="0.3">
      <c r="A193" s="173"/>
      <c r="B193" s="173"/>
      <c r="C193" s="68" t="str">
        <f>REPLACE($C136,5,1,'B Geschwindigkeitskategorien'!$L$9)</f>
        <v>40312</v>
      </c>
      <c r="D193" s="153" t="s">
        <v>69</v>
      </c>
      <c r="E193" s="14"/>
      <c r="F193" s="14"/>
    </row>
    <row r="194" spans="1:6" outlineLevel="1" x14ac:dyDescent="0.3">
      <c r="A194" s="173"/>
      <c r="B194" s="173"/>
      <c r="C194" s="68" t="str">
        <f>REPLACE($C137,5,1,'B Geschwindigkeitskategorien'!$L$9)</f>
        <v>40902</v>
      </c>
      <c r="D194" s="153" t="s">
        <v>260</v>
      </c>
      <c r="E194" s="14"/>
      <c r="F194" s="14"/>
    </row>
    <row r="195" spans="1:6" outlineLevel="1" x14ac:dyDescent="0.3">
      <c r="A195" s="173"/>
      <c r="B195" s="173"/>
      <c r="D195" s="153"/>
      <c r="E195" s="14"/>
      <c r="F195" s="14"/>
    </row>
    <row r="196" spans="1:6" outlineLevel="1" x14ac:dyDescent="0.3">
      <c r="A196" s="173"/>
      <c r="B196" s="173"/>
      <c r="C196" s="132"/>
      <c r="D196" s="175" t="s">
        <v>132</v>
      </c>
      <c r="E196" s="14"/>
      <c r="F196" s="14"/>
    </row>
    <row r="197" spans="1:6" outlineLevel="1" x14ac:dyDescent="0.3">
      <c r="A197" s="173"/>
      <c r="B197" s="173"/>
      <c r="C197" s="156" t="str">
        <f>REPLACE($C140,5,1,'B Geschwindigkeitskategorien'!$L$9)</f>
        <v>60012</v>
      </c>
      <c r="D197" s="153" t="s">
        <v>110</v>
      </c>
      <c r="E197" s="14"/>
      <c r="F197" s="14"/>
    </row>
    <row r="198" spans="1:6" outlineLevel="1" x14ac:dyDescent="0.3">
      <c r="A198" s="173"/>
      <c r="B198" s="173"/>
      <c r="C198" s="158" t="str">
        <f>REPLACE($C141,5,1,'B Geschwindigkeitskategorien'!$L$9)</f>
        <v>63012</v>
      </c>
      <c r="D198" s="153" t="s">
        <v>98</v>
      </c>
      <c r="E198" s="14"/>
      <c r="F198" s="14"/>
    </row>
    <row r="199" spans="1:6" outlineLevel="1" x14ac:dyDescent="0.3">
      <c r="A199" s="173"/>
      <c r="B199" s="173"/>
      <c r="D199" s="153"/>
      <c r="E199" s="14"/>
      <c r="F199" s="14"/>
    </row>
    <row r="200" spans="1:6" outlineLevel="1" x14ac:dyDescent="0.3">
      <c r="A200" s="173"/>
      <c r="B200" s="173"/>
      <c r="C200" s="158" t="str">
        <f>REPLACE($C143,5,1,'B Geschwindigkeitskategorien'!$L$9)</f>
        <v>90902</v>
      </c>
      <c r="D200" s="153" t="s">
        <v>255</v>
      </c>
      <c r="E200" s="14"/>
      <c r="F200" s="14"/>
    </row>
    <row r="201" spans="1:6" x14ac:dyDescent="0.3">
      <c r="A201" s="173"/>
      <c r="B201" s="173"/>
      <c r="C201" s="14"/>
      <c r="D201" s="14"/>
      <c r="E201" s="14"/>
      <c r="F201" s="14"/>
    </row>
    <row r="202" spans="1:6" x14ac:dyDescent="0.3">
      <c r="A202" s="173"/>
      <c r="B202" s="173"/>
      <c r="C202" s="14"/>
      <c r="D202" s="14"/>
      <c r="E202" s="14"/>
      <c r="F202" s="14"/>
    </row>
    <row r="203" spans="1:6" x14ac:dyDescent="0.3">
      <c r="A203" s="173"/>
      <c r="B203" s="173"/>
      <c r="C203" s="83"/>
      <c r="D203" s="83"/>
      <c r="E203" s="14"/>
      <c r="F203" s="14"/>
    </row>
    <row r="204" spans="1:6" x14ac:dyDescent="0.3">
      <c r="A204" s="173"/>
      <c r="B204" s="173"/>
      <c r="C204" s="91"/>
      <c r="D204" s="91"/>
      <c r="E204" s="14"/>
      <c r="F204" s="14"/>
    </row>
    <row r="205" spans="1:6" x14ac:dyDescent="0.3">
      <c r="A205" s="173"/>
      <c r="B205" s="173"/>
    </row>
    <row r="206" spans="1:6" x14ac:dyDescent="0.3">
      <c r="A206" s="173"/>
      <c r="B206" s="173"/>
    </row>
    <row r="207" spans="1:6" x14ac:dyDescent="0.3">
      <c r="A207" s="173"/>
      <c r="B207" s="173"/>
    </row>
    <row r="208" spans="1:6" x14ac:dyDescent="0.3">
      <c r="A208" s="173"/>
      <c r="B208" s="173"/>
    </row>
    <row r="209" spans="1:2" x14ac:dyDescent="0.3">
      <c r="A209" s="173"/>
      <c r="B209" s="173"/>
    </row>
    <row r="210" spans="1:2" x14ac:dyDescent="0.3">
      <c r="A210" s="173"/>
      <c r="B210" s="173"/>
    </row>
    <row r="211" spans="1:2" x14ac:dyDescent="0.3">
      <c r="A211" s="173"/>
      <c r="B211" s="173"/>
    </row>
  </sheetData>
  <mergeCells count="8">
    <mergeCell ref="F7:N7"/>
    <mergeCell ref="F36:N36"/>
    <mergeCell ref="F3:N3"/>
    <mergeCell ref="B1:C1"/>
    <mergeCell ref="M11:N11"/>
    <mergeCell ref="G11:H11"/>
    <mergeCell ref="I11:J11"/>
    <mergeCell ref="K11:L11"/>
  </mergeCells>
  <conditionalFormatting sqref="N38">
    <cfRule type="expression" dxfId="10" priority="15">
      <formula>AND($E$38,$M$38=0)</formula>
    </cfRule>
    <cfRule type="expression" dxfId="9" priority="16">
      <formula>($N$38-1)&lt;&gt;$M$38</formula>
    </cfRule>
  </conditionalFormatting>
  <conditionalFormatting sqref="N9">
    <cfRule type="expression" dxfId="8" priority="5">
      <formula>AND($G$9&gt;1,NOT($M$9))</formula>
    </cfRule>
    <cfRule type="expression" dxfId="7" priority="14">
      <formula>($N$9-1)&lt;&gt;$M$9</formula>
    </cfRule>
  </conditionalFormatting>
  <conditionalFormatting sqref="L38">
    <cfRule type="expression" dxfId="6" priority="11">
      <formula>AND(NOT($E$38),$L$38=6)</formula>
    </cfRule>
    <cfRule type="expression" dxfId="5" priority="12">
      <formula>AND($E$38,$L$38&lt;&gt;6)</formula>
    </cfRule>
  </conditionalFormatting>
  <conditionalFormatting sqref="L9">
    <cfRule type="expression" dxfId="4" priority="10">
      <formula>AND(NOT($E$9),$L$9=12)</formula>
    </cfRule>
  </conditionalFormatting>
  <conditionalFormatting sqref="F5 H5 J5 L5 N5">
    <cfRule type="expression" dxfId="3" priority="17">
      <formula>ISERROR($A$5)</formula>
    </cfRule>
  </conditionalFormatting>
  <conditionalFormatting sqref="C9">
    <cfRule type="expression" dxfId="2" priority="3">
      <formula>ISERROR($A9)</formula>
    </cfRule>
  </conditionalFormatting>
  <conditionalFormatting sqref="C5">
    <cfRule type="expression" dxfId="1" priority="2">
      <formula>ISERROR($A5)</formula>
    </cfRule>
  </conditionalFormatting>
  <conditionalFormatting sqref="C38">
    <cfRule type="expression" dxfId="0" priority="1">
      <formula>ISERROR($A38)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Drop Down 5">
              <controlPr defaultSize="0" autoLine="0" autoPict="0">
                <anchor moveWithCells="1">
                  <from>
                    <xdr:col>7</xdr:col>
                    <xdr:colOff>30480</xdr:colOff>
                    <xdr:row>8</xdr:row>
                    <xdr:rowOff>60960</xdr:rowOff>
                  </from>
                  <to>
                    <xdr:col>7</xdr:col>
                    <xdr:colOff>1775460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Drop Down 8">
              <controlPr defaultSize="0" autoLine="0" autoPict="0">
                <anchor moveWithCells="1">
                  <from>
                    <xdr:col>9</xdr:col>
                    <xdr:colOff>38100</xdr:colOff>
                    <xdr:row>8</xdr:row>
                    <xdr:rowOff>60960</xdr:rowOff>
                  </from>
                  <to>
                    <xdr:col>9</xdr:col>
                    <xdr:colOff>1242060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Drop Down 9">
              <controlPr defaultSize="0" autoLine="0" autoPict="0">
                <anchor moveWithCells="1">
                  <from>
                    <xdr:col>11</xdr:col>
                    <xdr:colOff>60960</xdr:colOff>
                    <xdr:row>8</xdr:row>
                    <xdr:rowOff>60960</xdr:rowOff>
                  </from>
                  <to>
                    <xdr:col>11</xdr:col>
                    <xdr:colOff>2049780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Drop Down 11">
              <controlPr defaultSize="0" autoLine="0" autoPict="0">
                <anchor moveWithCells="1">
                  <from>
                    <xdr:col>13</xdr:col>
                    <xdr:colOff>60960</xdr:colOff>
                    <xdr:row>8</xdr:row>
                    <xdr:rowOff>60960</xdr:rowOff>
                  </from>
                  <to>
                    <xdr:col>13</xdr:col>
                    <xdr:colOff>1165860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Drop Down 12">
              <controlPr defaultSize="0" autoLine="0" autoPict="0">
                <anchor moveWithCells="1">
                  <from>
                    <xdr:col>7</xdr:col>
                    <xdr:colOff>30480</xdr:colOff>
                    <xdr:row>37</xdr:row>
                    <xdr:rowOff>60960</xdr:rowOff>
                  </from>
                  <to>
                    <xdr:col>7</xdr:col>
                    <xdr:colOff>1775460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Drop Down 14">
              <controlPr defaultSize="0" autoLine="0" autoPict="0">
                <anchor moveWithCells="1">
                  <from>
                    <xdr:col>9</xdr:col>
                    <xdr:colOff>38100</xdr:colOff>
                    <xdr:row>37</xdr:row>
                    <xdr:rowOff>60960</xdr:rowOff>
                  </from>
                  <to>
                    <xdr:col>9</xdr:col>
                    <xdr:colOff>1242060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Drop Down 15">
              <controlPr defaultSize="0" autoLine="0" autoPict="0">
                <anchor moveWithCells="1">
                  <from>
                    <xdr:col>11</xdr:col>
                    <xdr:colOff>30480</xdr:colOff>
                    <xdr:row>37</xdr:row>
                    <xdr:rowOff>60960</xdr:rowOff>
                  </from>
                  <to>
                    <xdr:col>11</xdr:col>
                    <xdr:colOff>2042160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Drop Down 16">
              <controlPr defaultSize="0" autoLine="0" autoPict="0">
                <anchor moveWithCells="1">
                  <from>
                    <xdr:col>13</xdr:col>
                    <xdr:colOff>38100</xdr:colOff>
                    <xdr:row>37</xdr:row>
                    <xdr:rowOff>38100</xdr:rowOff>
                  </from>
                  <to>
                    <xdr:col>13</xdr:col>
                    <xdr:colOff>1165860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Drop Down 18">
              <controlPr defaultSize="0" autoLine="0" autoPict="0">
                <anchor moveWithCells="1">
                  <from>
                    <xdr:col>5</xdr:col>
                    <xdr:colOff>30480</xdr:colOff>
                    <xdr:row>8</xdr:row>
                    <xdr:rowOff>60960</xdr:rowOff>
                  </from>
                  <to>
                    <xdr:col>5</xdr:col>
                    <xdr:colOff>906780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Drop Down 19">
              <controlPr defaultSize="0" autoLine="0" autoPict="0">
                <anchor moveWithCells="1">
                  <from>
                    <xdr:col>5</xdr:col>
                    <xdr:colOff>30480</xdr:colOff>
                    <xdr:row>37</xdr:row>
                    <xdr:rowOff>60960</xdr:rowOff>
                  </from>
                  <to>
                    <xdr:col>5</xdr:col>
                    <xdr:colOff>906780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4" name="Drop Down 20">
              <controlPr defaultSize="0" autoLine="0" autoPict="0">
                <anchor moveWithCells="1">
                  <from>
                    <xdr:col>13</xdr:col>
                    <xdr:colOff>60960</xdr:colOff>
                    <xdr:row>37</xdr:row>
                    <xdr:rowOff>60960</xdr:rowOff>
                  </from>
                  <to>
                    <xdr:col>13</xdr:col>
                    <xdr:colOff>1165860</xdr:colOff>
                    <xdr:row>37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 tint="-0.249977111117893"/>
  </sheetPr>
  <dimension ref="A2:G78"/>
  <sheetViews>
    <sheetView showGridLines="0" topLeftCell="A64" zoomScaleNormal="100" workbookViewId="0">
      <selection activeCell="F66" sqref="F66"/>
    </sheetView>
  </sheetViews>
  <sheetFormatPr baseColWidth="10" defaultRowHeight="14.4" x14ac:dyDescent="0.3"/>
  <cols>
    <col min="1" max="1" width="9.5546875" customWidth="1"/>
    <col min="2" max="2" width="12.5546875" customWidth="1"/>
    <col min="3" max="3" width="12.6640625" customWidth="1"/>
    <col min="4" max="4" width="15.6640625" style="43" customWidth="1"/>
    <col min="5" max="5" width="16.5546875" bestFit="1" customWidth="1"/>
    <col min="6" max="6" width="97.6640625" style="5" customWidth="1"/>
    <col min="7" max="16" width="9.5546875" customWidth="1"/>
  </cols>
  <sheetData>
    <row r="2" spans="3:6" x14ac:dyDescent="0.3">
      <c r="C2" s="2"/>
      <c r="D2" s="297" t="s">
        <v>195</v>
      </c>
      <c r="E2" s="297"/>
      <c r="F2" s="40"/>
    </row>
    <row r="3" spans="3:6" x14ac:dyDescent="0.3">
      <c r="C3" s="184" t="s">
        <v>194</v>
      </c>
      <c r="D3" s="185" t="s">
        <v>23</v>
      </c>
      <c r="E3" s="184" t="s">
        <v>24</v>
      </c>
      <c r="F3" s="205" t="s">
        <v>145</v>
      </c>
    </row>
    <row r="4" spans="3:6" x14ac:dyDescent="0.3">
      <c r="C4" s="294" t="s">
        <v>5</v>
      </c>
      <c r="D4" s="295"/>
      <c r="E4" s="295"/>
      <c r="F4" s="296"/>
    </row>
    <row r="5" spans="3:6" x14ac:dyDescent="0.3">
      <c r="C5" s="291" t="s">
        <v>96</v>
      </c>
      <c r="D5" s="292"/>
      <c r="E5" s="292"/>
      <c r="F5" s="293"/>
    </row>
    <row r="6" spans="3:6" s="8" customFormat="1" ht="43.2" x14ac:dyDescent="0.3">
      <c r="C6" s="190" t="str">
        <f>'A Versorgte Gebiete - Coverage'!D9</f>
        <v>11110</v>
      </c>
      <c r="D6" s="190" t="str">
        <f>'B Geschwindigkeitskategorien'!D9</f>
        <v>11111</v>
      </c>
      <c r="E6" s="190" t="str">
        <f>REPLACE($D6,5,1,'B Geschwindigkeitskategorien'!$L$9)</f>
        <v>11112</v>
      </c>
      <c r="F6" s="206" t="s">
        <v>178</v>
      </c>
    </row>
    <row r="7" spans="3:6" s="8" customFormat="1" ht="43.2" x14ac:dyDescent="0.3">
      <c r="C7" s="191" t="str">
        <f>'A Versorgte Gebiete - Coverage'!D10</f>
        <v>12110</v>
      </c>
      <c r="D7" s="191" t="str">
        <f>'B Geschwindigkeitskategorien'!D10</f>
        <v>12111</v>
      </c>
      <c r="E7" s="191" t="str">
        <f>REPLACE($D7,5,1,'B Geschwindigkeitskategorien'!$L$9)</f>
        <v>12112</v>
      </c>
      <c r="F7" s="207" t="s">
        <v>179</v>
      </c>
    </row>
    <row r="8" spans="3:6" s="8" customFormat="1" ht="43.2" x14ac:dyDescent="0.3">
      <c r="C8" s="192" t="str">
        <f>'A Versorgte Gebiete - Coverage'!D11</f>
        <v>13110</v>
      </c>
      <c r="D8" s="192" t="str">
        <f>'B Geschwindigkeitskategorien'!D11</f>
        <v>13111</v>
      </c>
      <c r="E8" s="192" t="str">
        <f>REPLACE($D8,5,1,'B Geschwindigkeitskategorien'!$L$9)</f>
        <v>13112</v>
      </c>
      <c r="F8" s="208" t="s">
        <v>150</v>
      </c>
    </row>
    <row r="9" spans="3:6" s="8" customFormat="1" ht="32.700000000000003" customHeight="1" x14ac:dyDescent="0.3">
      <c r="C9" s="239" t="str">
        <f>'A Versorgte Gebiete - Coverage'!D12</f>
        <v>11100</v>
      </c>
      <c r="D9" s="239" t="str">
        <f>'B Geschwindigkeitskategorien'!D12</f>
        <v>11101</v>
      </c>
      <c r="E9" s="239" t="str">
        <f>REPLACE($D9,5,1,'B Geschwindigkeitskategorien'!$L$9)</f>
        <v>11102</v>
      </c>
      <c r="F9" s="206" t="s">
        <v>180</v>
      </c>
    </row>
    <row r="10" spans="3:6" s="8" customFormat="1" ht="28.8" x14ac:dyDescent="0.3">
      <c r="C10" s="240" t="str">
        <f>'A Versorgte Gebiete - Coverage'!D13</f>
        <v>12100</v>
      </c>
      <c r="D10" s="240" t="str">
        <f>'B Geschwindigkeitskategorien'!D13</f>
        <v>12101</v>
      </c>
      <c r="E10" s="240" t="str">
        <f>REPLACE($D10,5,1,'B Geschwindigkeitskategorien'!$L$9)</f>
        <v>12102</v>
      </c>
      <c r="F10" s="208" t="s">
        <v>181</v>
      </c>
    </row>
    <row r="11" spans="3:6" x14ac:dyDescent="0.3">
      <c r="C11" s="291" t="s">
        <v>10</v>
      </c>
      <c r="D11" s="292"/>
      <c r="E11" s="292"/>
      <c r="F11" s="293"/>
    </row>
    <row r="12" spans="3:6" ht="36" customHeight="1" x14ac:dyDescent="0.3">
      <c r="C12" s="193" t="str">
        <f>'A Versorgte Gebiete - Coverage'!D15</f>
        <v>11210</v>
      </c>
      <c r="D12" s="193" t="str">
        <f>'B Geschwindigkeitskategorien'!D15</f>
        <v>11211</v>
      </c>
      <c r="E12" s="193" t="str">
        <f>REPLACE($D12,5,1,'B Geschwindigkeitskategorien'!$L$9)</f>
        <v>11212</v>
      </c>
      <c r="F12" s="206" t="s">
        <v>249</v>
      </c>
    </row>
    <row r="13" spans="3:6" s="8" customFormat="1" ht="28.8" x14ac:dyDescent="0.3">
      <c r="C13" s="193" t="str">
        <f>'A Versorgte Gebiete - Coverage'!D16</f>
        <v>12210</v>
      </c>
      <c r="D13" s="193" t="str">
        <f>'B Geschwindigkeitskategorien'!D16</f>
        <v>12211</v>
      </c>
      <c r="E13" s="193" t="str">
        <f>REPLACE($D13,5,1,'B Geschwindigkeitskategorien'!$L$9)</f>
        <v>12212</v>
      </c>
      <c r="F13" s="206" t="s">
        <v>152</v>
      </c>
    </row>
    <row r="14" spans="3:6" s="8" customFormat="1" ht="43.2" x14ac:dyDescent="0.3">
      <c r="C14" s="192" t="str">
        <f>'A Versorgte Gebiete - Coverage'!D17</f>
        <v>13210</v>
      </c>
      <c r="D14" s="192" t="str">
        <f>'B Geschwindigkeitskategorien'!D17</f>
        <v>13211</v>
      </c>
      <c r="E14" s="192" t="str">
        <f>REPLACE($D14,5,1,'B Geschwindigkeitskategorien'!$L$9)</f>
        <v>13212</v>
      </c>
      <c r="F14" s="208" t="s">
        <v>151</v>
      </c>
    </row>
    <row r="15" spans="3:6" s="8" customFormat="1" ht="28.8" x14ac:dyDescent="0.3">
      <c r="C15" s="193" t="str">
        <f>'A Versorgte Gebiete - Coverage'!D18</f>
        <v>11220</v>
      </c>
      <c r="D15" s="193" t="str">
        <f>'B Geschwindigkeitskategorien'!D18</f>
        <v>11221</v>
      </c>
      <c r="E15" s="193" t="str">
        <f>REPLACE($D15,5,1,'B Geschwindigkeitskategorien'!$L$9)</f>
        <v>11222</v>
      </c>
      <c r="F15" s="206" t="s">
        <v>250</v>
      </c>
    </row>
    <row r="16" spans="3:6" s="8" customFormat="1" ht="43.2" x14ac:dyDescent="0.3">
      <c r="C16" s="193" t="str">
        <f>'A Versorgte Gebiete - Coverage'!D19</f>
        <v>12220</v>
      </c>
      <c r="D16" s="193" t="str">
        <f>'B Geschwindigkeitskategorien'!D19</f>
        <v>12221</v>
      </c>
      <c r="E16" s="193" t="str">
        <f>REPLACE($D16,5,1,'B Geschwindigkeitskategorien'!$L$9)</f>
        <v>12222</v>
      </c>
      <c r="F16" s="206" t="s">
        <v>182</v>
      </c>
    </row>
    <row r="17" spans="1:6" s="8" customFormat="1" ht="43.2" x14ac:dyDescent="0.3">
      <c r="C17" s="192" t="str">
        <f>'A Versorgte Gebiete - Coverage'!D20</f>
        <v>13220</v>
      </c>
      <c r="D17" s="192" t="str">
        <f>'B Geschwindigkeitskategorien'!D20</f>
        <v>13221</v>
      </c>
      <c r="E17" s="192" t="str">
        <f>REPLACE($D17,5,1,'B Geschwindigkeitskategorien'!$L$9)</f>
        <v>13222</v>
      </c>
      <c r="F17" s="208" t="s">
        <v>153</v>
      </c>
    </row>
    <row r="18" spans="1:6" s="8" customFormat="1" ht="28.8" x14ac:dyDescent="0.3">
      <c r="C18" s="193" t="str">
        <f>'A Versorgte Gebiete - Coverage'!D21</f>
        <v>11230</v>
      </c>
      <c r="D18" s="193" t="str">
        <f>'B Geschwindigkeitskategorien'!D21</f>
        <v>11231</v>
      </c>
      <c r="E18" s="193" t="str">
        <f>REPLACE($D18,5,1,'B Geschwindigkeitskategorien'!$L$9)</f>
        <v>11232</v>
      </c>
      <c r="F18" s="206" t="s">
        <v>251</v>
      </c>
    </row>
    <row r="19" spans="1:6" s="8" customFormat="1" ht="43.2" x14ac:dyDescent="0.3">
      <c r="C19" s="193" t="str">
        <f>'A Versorgte Gebiete - Coverage'!D22</f>
        <v>12230</v>
      </c>
      <c r="D19" s="193" t="str">
        <f>'B Geschwindigkeitskategorien'!D22</f>
        <v>12231</v>
      </c>
      <c r="E19" s="193" t="str">
        <f>REPLACE($D19,5,1,'B Geschwindigkeitskategorien'!$L$9)</f>
        <v>12232</v>
      </c>
      <c r="F19" s="206" t="s">
        <v>154</v>
      </c>
    </row>
    <row r="20" spans="1:6" s="8" customFormat="1" ht="43.2" x14ac:dyDescent="0.3">
      <c r="C20" s="192" t="str">
        <f>'A Versorgte Gebiete - Coverage'!D23</f>
        <v>13230</v>
      </c>
      <c r="D20" s="192" t="str">
        <f>'B Geschwindigkeitskategorien'!D23</f>
        <v>13231</v>
      </c>
      <c r="E20" s="192" t="str">
        <f>REPLACE($D20,5,1,'B Geschwindigkeitskategorien'!$L$9)</f>
        <v>13232</v>
      </c>
      <c r="F20" s="208" t="s">
        <v>155</v>
      </c>
    </row>
    <row r="21" spans="1:6" x14ac:dyDescent="0.3">
      <c r="C21" s="291" t="s">
        <v>98</v>
      </c>
      <c r="D21" s="292"/>
      <c r="E21" s="292"/>
      <c r="F21" s="293"/>
    </row>
    <row r="22" spans="1:6" ht="43.2" x14ac:dyDescent="0.3">
      <c r="C22" s="195" t="str">
        <f>'A Versorgte Gebiete - Coverage'!D29</f>
        <v>10390</v>
      </c>
      <c r="D22" s="8"/>
      <c r="E22" s="8"/>
      <c r="F22" s="209" t="s">
        <v>248</v>
      </c>
    </row>
    <row r="23" spans="1:6" s="8" customFormat="1" ht="28.8" x14ac:dyDescent="0.3">
      <c r="B23" s="194"/>
      <c r="C23" s="195" t="str">
        <f>'A Versorgte Gebiete - Coverage'!D25</f>
        <v>13300</v>
      </c>
      <c r="F23" s="209" t="s">
        <v>247</v>
      </c>
    </row>
    <row r="24" spans="1:6" s="8" customFormat="1" ht="28.8" x14ac:dyDescent="0.3">
      <c r="B24" s="194"/>
      <c r="C24" s="195" t="str">
        <f>'A Versorgte Gebiete - Coverage'!D26</f>
        <v>14300</v>
      </c>
      <c r="F24" s="209" t="s">
        <v>189</v>
      </c>
    </row>
    <row r="25" spans="1:6" s="8" customFormat="1" ht="28.8" x14ac:dyDescent="0.3">
      <c r="B25" s="194"/>
      <c r="C25" s="195" t="str">
        <f>'A Versorgte Gebiete - Coverage'!D27</f>
        <v>14310</v>
      </c>
      <c r="D25" s="195" t="str">
        <f>'B Geschwindigkeitskategorien'!D25</f>
        <v>14311</v>
      </c>
      <c r="E25" s="195" t="str">
        <f>REPLACE($D25,5,1,'B Geschwindigkeitskategorien'!$L$9)</f>
        <v>14312</v>
      </c>
      <c r="F25" s="209" t="s">
        <v>183</v>
      </c>
    </row>
    <row r="26" spans="1:6" s="8" customFormat="1" ht="43.2" x14ac:dyDescent="0.3">
      <c r="C26" s="195" t="str">
        <f>'A Versorgte Gebiete - Coverage'!D28</f>
        <v>14320</v>
      </c>
      <c r="D26" s="195" t="str">
        <f>'B Geschwindigkeitskategorien'!D26</f>
        <v>14321</v>
      </c>
      <c r="E26" s="195" t="str">
        <f>REPLACE($D26,5,1,'B Geschwindigkeitskategorien'!$L$9)</f>
        <v>14322</v>
      </c>
      <c r="F26" s="210" t="s">
        <v>184</v>
      </c>
    </row>
    <row r="27" spans="1:6" x14ac:dyDescent="0.3">
      <c r="A27" s="173"/>
      <c r="B27" s="173"/>
      <c r="C27" s="291" t="s">
        <v>11</v>
      </c>
      <c r="D27" s="292"/>
      <c r="E27" s="292"/>
      <c r="F27" s="293"/>
    </row>
    <row r="28" spans="1:6" s="8" customFormat="1" x14ac:dyDescent="0.3">
      <c r="C28" s="193" t="str">
        <f>'A Versorgte Gebiete - Coverage'!D31</f>
        <v>10410</v>
      </c>
      <c r="D28" s="193" t="str">
        <f>'B Geschwindigkeitskategorien'!D28</f>
        <v>10411</v>
      </c>
      <c r="E28" s="193" t="str">
        <f>REPLACE($D28,5,1,'B Geschwindigkeitskategorien'!$L$9)</f>
        <v>10412</v>
      </c>
      <c r="F28" s="206" t="s">
        <v>156</v>
      </c>
    </row>
    <row r="29" spans="1:6" s="8" customFormat="1" x14ac:dyDescent="0.3">
      <c r="C29" s="192" t="str">
        <f>'A Versorgte Gebiete - Coverage'!D32</f>
        <v>13410</v>
      </c>
      <c r="D29" s="192" t="str">
        <f>'B Geschwindigkeitskategorien'!D29</f>
        <v>13411</v>
      </c>
      <c r="E29" s="192" t="str">
        <f>REPLACE($D29,5,1,'B Geschwindigkeitskategorien'!$L$9)</f>
        <v>13412</v>
      </c>
      <c r="F29" s="208" t="s">
        <v>157</v>
      </c>
    </row>
    <row r="30" spans="1:6" s="8" customFormat="1" ht="28.8" x14ac:dyDescent="0.3">
      <c r="C30" s="193" t="str">
        <f>'A Versorgte Gebiete - Coverage'!D33</f>
        <v>10420</v>
      </c>
      <c r="D30" s="193" t="str">
        <f>'B Geschwindigkeitskategorien'!D30</f>
        <v>10421</v>
      </c>
      <c r="E30" s="193" t="str">
        <f>REPLACE($D30,5,1,'B Geschwindigkeitskategorien'!$L$9)</f>
        <v>10422</v>
      </c>
      <c r="F30" s="206" t="s">
        <v>158</v>
      </c>
    </row>
    <row r="31" spans="1:6" s="8" customFormat="1" x14ac:dyDescent="0.3">
      <c r="C31" s="192" t="str">
        <f>'A Versorgte Gebiete - Coverage'!D34</f>
        <v>13420</v>
      </c>
      <c r="D31" s="192" t="str">
        <f>'B Geschwindigkeitskategorien'!D31</f>
        <v>13421</v>
      </c>
      <c r="E31" s="192" t="str">
        <f>REPLACE($D31,5,1,'B Geschwindigkeitskategorien'!$L$9)</f>
        <v>13422</v>
      </c>
      <c r="F31" s="208" t="s">
        <v>159</v>
      </c>
    </row>
    <row r="32" spans="1:6" s="8" customFormat="1" ht="28.8" x14ac:dyDescent="0.3">
      <c r="C32" s="193" t="str">
        <f>'A Versorgte Gebiete - Coverage'!D35</f>
        <v>10430</v>
      </c>
      <c r="D32" s="193" t="str">
        <f>'B Geschwindigkeitskategorien'!D32</f>
        <v>10431</v>
      </c>
      <c r="E32" s="193" t="str">
        <f>REPLACE($D32,5,1,'B Geschwindigkeitskategorien'!$L$9)</f>
        <v>10432</v>
      </c>
      <c r="F32" s="206" t="s">
        <v>160</v>
      </c>
    </row>
    <row r="33" spans="1:6" s="8" customFormat="1" ht="28.8" x14ac:dyDescent="0.3">
      <c r="C33" s="192" t="str">
        <f>'A Versorgte Gebiete - Coverage'!D36</f>
        <v>13430</v>
      </c>
      <c r="D33" s="192" t="str">
        <f>'B Geschwindigkeitskategorien'!D33</f>
        <v>13431</v>
      </c>
      <c r="E33" s="192" t="str">
        <f>REPLACE($D33,5,1,'B Geschwindigkeitskategorien'!$L$9)</f>
        <v>13432</v>
      </c>
      <c r="F33" s="208" t="s">
        <v>161</v>
      </c>
    </row>
    <row r="34" spans="1:6" x14ac:dyDescent="0.3">
      <c r="A34" s="173"/>
      <c r="B34" s="173"/>
      <c r="C34" s="291" t="s">
        <v>12</v>
      </c>
      <c r="D34" s="292"/>
      <c r="E34" s="292"/>
      <c r="F34" s="293"/>
    </row>
    <row r="35" spans="1:6" x14ac:dyDescent="0.3">
      <c r="A35" s="173"/>
      <c r="B35" s="173"/>
      <c r="C35" s="156" t="str">
        <f>'A Versorgte Gebiete - Coverage'!D38</f>
        <v>10900</v>
      </c>
      <c r="D35" s="156" t="str">
        <f>'B Geschwindigkeitskategorien'!D35</f>
        <v>10901</v>
      </c>
      <c r="E35" s="156" t="str">
        <f>REPLACE($D35,5,1,'B Geschwindigkeitskategorien'!$L$9)</f>
        <v>10902</v>
      </c>
      <c r="F35" s="210" t="s">
        <v>162</v>
      </c>
    </row>
    <row r="36" spans="1:6" s="8" customFormat="1" ht="28.8" x14ac:dyDescent="0.3">
      <c r="C36" s="192" t="str">
        <f>'A Versorgte Gebiete - Coverage'!D39</f>
        <v>13900</v>
      </c>
      <c r="D36" s="192" t="str">
        <f>'B Geschwindigkeitskategorien'!D36</f>
        <v>13901</v>
      </c>
      <c r="E36" s="192" t="str">
        <f>REPLACE($D36,5,1,'B Geschwindigkeitskategorien'!$L$9)</f>
        <v>13902</v>
      </c>
      <c r="F36" s="210" t="s">
        <v>188</v>
      </c>
    </row>
    <row r="37" spans="1:6" x14ac:dyDescent="0.3">
      <c r="A37" s="173"/>
      <c r="B37" s="173"/>
      <c r="C37" s="291" t="s">
        <v>6</v>
      </c>
      <c r="D37" s="292"/>
      <c r="E37" s="292"/>
      <c r="F37" s="293"/>
    </row>
    <row r="38" spans="1:6" s="8" customFormat="1" ht="28.8" x14ac:dyDescent="0.3">
      <c r="C38" s="200"/>
      <c r="D38" s="193" t="str">
        <f>'B Geschwindigkeitskategorien'!D38</f>
        <v>11501</v>
      </c>
      <c r="E38" s="193" t="str">
        <f>REPLACE($D38,5,1,'B Geschwindigkeitskategorien'!$L$9)</f>
        <v>11502</v>
      </c>
      <c r="F38" s="209" t="s">
        <v>171</v>
      </c>
    </row>
    <row r="39" spans="1:6" s="8" customFormat="1" ht="28.8" x14ac:dyDescent="0.3">
      <c r="C39" s="201"/>
      <c r="D39" s="191" t="str">
        <f>'B Geschwindigkeitskategorien'!D39</f>
        <v>12501</v>
      </c>
      <c r="E39" s="191" t="str">
        <f>REPLACE($D39,5,1,'B Geschwindigkeitskategorien'!$L$9)</f>
        <v>12502</v>
      </c>
      <c r="F39" s="212" t="s">
        <v>172</v>
      </c>
    </row>
    <row r="40" spans="1:6" s="8" customFormat="1" ht="43.2" x14ac:dyDescent="0.3">
      <c r="C40" s="202"/>
      <c r="D40" s="192" t="str">
        <f>'B Geschwindigkeitskategorien'!D40</f>
        <v>13501</v>
      </c>
      <c r="E40" s="192" t="str">
        <f>REPLACE($D40,5,1,'B Geschwindigkeitskategorien'!$L$9)</f>
        <v>13502</v>
      </c>
      <c r="F40" s="208" t="s">
        <v>173</v>
      </c>
    </row>
    <row r="41" spans="1:6" x14ac:dyDescent="0.3">
      <c r="A41" s="173"/>
      <c r="B41" s="173"/>
      <c r="C41" s="294" t="s">
        <v>132</v>
      </c>
      <c r="D41" s="295"/>
      <c r="E41" s="295"/>
      <c r="F41" s="296"/>
    </row>
    <row r="42" spans="1:6" s="8" customFormat="1" x14ac:dyDescent="0.3">
      <c r="C42" s="193" t="str">
        <f>'A Versorgte Gebiete - Coverage'!D51</f>
        <v>60100</v>
      </c>
      <c r="F42" s="206" t="s">
        <v>163</v>
      </c>
    </row>
    <row r="43" spans="1:6" s="8" customFormat="1" x14ac:dyDescent="0.3">
      <c r="C43" s="192" t="str">
        <f>'A Versorgte Gebiete - Coverage'!D52</f>
        <v>63100</v>
      </c>
      <c r="F43" s="207" t="s">
        <v>164</v>
      </c>
    </row>
    <row r="44" spans="1:6" s="8" customFormat="1" x14ac:dyDescent="0.3">
      <c r="C44" s="193" t="str">
        <f>'A Versorgte Gebiete - Coverage'!D53</f>
        <v>60200</v>
      </c>
      <c r="D44" s="198"/>
      <c r="E44" s="199"/>
      <c r="F44" s="207" t="s">
        <v>165</v>
      </c>
    </row>
    <row r="45" spans="1:6" s="8" customFormat="1" x14ac:dyDescent="0.3">
      <c r="C45" s="192" t="str">
        <f>'A Versorgte Gebiete - Coverage'!D54</f>
        <v>63200</v>
      </c>
      <c r="D45" s="198"/>
      <c r="E45" s="199"/>
      <c r="F45" s="207" t="s">
        <v>166</v>
      </c>
    </row>
    <row r="46" spans="1:6" s="8" customFormat="1" x14ac:dyDescent="0.3">
      <c r="C46" s="193" t="str">
        <f>'A Versorgte Gebiete - Coverage'!D55</f>
        <v>60300</v>
      </c>
      <c r="D46" s="198"/>
      <c r="E46" s="199"/>
      <c r="F46" s="207" t="s">
        <v>167</v>
      </c>
    </row>
    <row r="47" spans="1:6" s="8" customFormat="1" x14ac:dyDescent="0.3">
      <c r="C47" s="192" t="str">
        <f>'A Versorgte Gebiete - Coverage'!D56</f>
        <v>63300</v>
      </c>
      <c r="D47" s="198"/>
      <c r="E47" s="199"/>
      <c r="F47" s="207" t="s">
        <v>168</v>
      </c>
    </row>
    <row r="48" spans="1:6" s="8" customFormat="1" x14ac:dyDescent="0.3">
      <c r="C48" s="193" t="str">
        <f>'A Versorgte Gebiete - Coverage'!D57</f>
        <v>60400</v>
      </c>
      <c r="D48" s="198"/>
      <c r="E48" s="199"/>
      <c r="F48" s="207" t="s">
        <v>169</v>
      </c>
    </row>
    <row r="49" spans="1:7" s="8" customFormat="1" x14ac:dyDescent="0.3">
      <c r="C49" s="192" t="str">
        <f>'A Versorgte Gebiete - Coverage'!D58</f>
        <v>63400</v>
      </c>
      <c r="D49" s="198"/>
      <c r="E49" s="199"/>
      <c r="F49" s="208" t="s">
        <v>170</v>
      </c>
    </row>
    <row r="50" spans="1:7" s="8" customFormat="1" ht="28.8" x14ac:dyDescent="0.3">
      <c r="C50" s="186"/>
      <c r="D50" s="193" t="str">
        <f>'B Geschwindigkeitskategorien'!D60</f>
        <v>60011</v>
      </c>
      <c r="E50" s="196" t="str">
        <f>REPLACE($D50,5,1,'B Geschwindigkeitskategorien'!$L$9)</f>
        <v>60012</v>
      </c>
      <c r="F50" s="206" t="s">
        <v>174</v>
      </c>
    </row>
    <row r="51" spans="1:7" s="8" customFormat="1" ht="28.8" x14ac:dyDescent="0.3">
      <c r="C51" s="187"/>
      <c r="D51" s="192" t="str">
        <f>'B Geschwindigkeitskategorien'!D61</f>
        <v>63011</v>
      </c>
      <c r="E51" s="197" t="str">
        <f>REPLACE($D51,5,1,'B Geschwindigkeitskategorien'!$L$9)</f>
        <v>63012</v>
      </c>
      <c r="F51" s="207" t="s">
        <v>175</v>
      </c>
    </row>
    <row r="52" spans="1:7" x14ac:dyDescent="0.3">
      <c r="A52" s="173"/>
      <c r="B52" s="173"/>
      <c r="C52" s="294" t="s">
        <v>66</v>
      </c>
      <c r="D52" s="295"/>
      <c r="E52" s="295"/>
      <c r="F52" s="296"/>
    </row>
    <row r="53" spans="1:7" x14ac:dyDescent="0.3">
      <c r="A53" s="173"/>
      <c r="B53" s="173"/>
      <c r="C53" s="291" t="s">
        <v>9</v>
      </c>
      <c r="D53" s="292"/>
      <c r="E53" s="292"/>
      <c r="F53" s="293"/>
    </row>
    <row r="54" spans="1:7" s="8" customFormat="1" ht="43.2" x14ac:dyDescent="0.3">
      <c r="C54" s="200"/>
      <c r="D54" s="193" t="str">
        <f>'B Geschwindigkeitskategorien'!D43</f>
        <v>20111</v>
      </c>
      <c r="E54" s="193" t="str">
        <f>REPLACE($D54,5,1,'B Geschwindigkeitskategorien'!$L$9)</f>
        <v>20112</v>
      </c>
      <c r="F54" s="206" t="s">
        <v>186</v>
      </c>
    </row>
    <row r="55" spans="1:7" s="8" customFormat="1" ht="43.2" x14ac:dyDescent="0.3">
      <c r="C55" s="201"/>
      <c r="D55" s="203" t="str">
        <f>'B Geschwindigkeitskategorien'!D45</f>
        <v>23111</v>
      </c>
      <c r="E55" s="203" t="str">
        <f>REPLACE($D55,5,1,'B Geschwindigkeitskategorien'!$L$9)</f>
        <v>23112</v>
      </c>
      <c r="F55" s="207" t="s">
        <v>176</v>
      </c>
    </row>
    <row r="56" spans="1:7" s="8" customFormat="1" ht="28.8" x14ac:dyDescent="0.3">
      <c r="C56" s="201"/>
      <c r="D56" s="192" t="str">
        <f>'B Geschwindigkeitskategorien'!D46</f>
        <v>24311</v>
      </c>
      <c r="E56" s="192" t="str">
        <f>REPLACE($D56,5,1,'B Geschwindigkeitskategorien'!$L$9)</f>
        <v>24312</v>
      </c>
      <c r="F56" s="208" t="s">
        <v>177</v>
      </c>
    </row>
    <row r="57" spans="1:7" s="8" customFormat="1" ht="43.2" x14ac:dyDescent="0.3">
      <c r="C57" s="263"/>
      <c r="D57" s="265" t="str">
        <f>'B Geschwindigkeitskategorien'!D44</f>
        <v>20501</v>
      </c>
      <c r="E57" s="266" t="str">
        <f>REPLACE($D57,5,1,'B Geschwindigkeitskategorien'!$L$9)</f>
        <v>20502</v>
      </c>
      <c r="F57" s="264" t="s">
        <v>259</v>
      </c>
    </row>
    <row r="58" spans="1:7" x14ac:dyDescent="0.3">
      <c r="A58" s="173"/>
      <c r="B58" s="173"/>
      <c r="C58" s="291" t="s">
        <v>53</v>
      </c>
      <c r="D58" s="292"/>
      <c r="E58" s="292"/>
      <c r="F58" s="293"/>
    </row>
    <row r="59" spans="1:7" s="8" customFormat="1" ht="43.2" x14ac:dyDescent="0.3">
      <c r="C59" s="204"/>
      <c r="D59" s="195" t="str">
        <f>'B Geschwindigkeitskategorien'!D48</f>
        <v>34321</v>
      </c>
      <c r="E59" s="195" t="str">
        <f>REPLACE($D59,5,1,'B Geschwindigkeitskategorien'!$L$9)</f>
        <v>34322</v>
      </c>
      <c r="F59" s="213" t="s">
        <v>185</v>
      </c>
    </row>
    <row r="60" spans="1:7" x14ac:dyDescent="0.3">
      <c r="A60" s="173"/>
      <c r="B60" s="173"/>
      <c r="C60" s="291" t="s">
        <v>52</v>
      </c>
      <c r="D60" s="292"/>
      <c r="E60" s="292"/>
      <c r="F60" s="293"/>
      <c r="G60" s="59"/>
    </row>
    <row r="61" spans="1:7" x14ac:dyDescent="0.3">
      <c r="A61" s="173"/>
      <c r="B61" s="173"/>
      <c r="C61" s="186"/>
      <c r="D61" s="68" t="str">
        <f>'B Geschwindigkeitskategorien'!D50</f>
        <v>40111</v>
      </c>
      <c r="E61" s="68" t="str">
        <f>REPLACE($D61,5,1,'B Geschwindigkeitskategorien'!$L$9)</f>
        <v>40112</v>
      </c>
      <c r="F61" s="211" t="s">
        <v>100</v>
      </c>
      <c r="G61" s="59"/>
    </row>
    <row r="62" spans="1:7" x14ac:dyDescent="0.3">
      <c r="A62" s="173"/>
      <c r="B62" s="173"/>
      <c r="C62" s="188"/>
      <c r="D62" s="68" t="str">
        <f>'B Geschwindigkeitskategorien'!D51</f>
        <v>40211</v>
      </c>
      <c r="E62" s="68" t="str">
        <f>REPLACE($D62,5,1,'B Geschwindigkeitskategorien'!$L$9)</f>
        <v>40212</v>
      </c>
      <c r="F62" s="214" t="s">
        <v>56</v>
      </c>
      <c r="G62" s="59"/>
    </row>
    <row r="63" spans="1:7" x14ac:dyDescent="0.3">
      <c r="A63" s="173"/>
      <c r="B63" s="173"/>
      <c r="C63" s="188"/>
      <c r="D63" s="68" t="str">
        <f>'B Geschwindigkeitskategorien'!D52</f>
        <v>40221</v>
      </c>
      <c r="E63" s="68" t="str">
        <f>REPLACE($D63,5,1,'B Geschwindigkeitskategorien'!$L$9)</f>
        <v>40222</v>
      </c>
      <c r="F63" s="214" t="s">
        <v>54</v>
      </c>
      <c r="G63" s="59"/>
    </row>
    <row r="64" spans="1:7" x14ac:dyDescent="0.3">
      <c r="A64" s="173"/>
      <c r="B64" s="173"/>
      <c r="C64" s="188"/>
      <c r="D64" s="68" t="str">
        <f>'B Geschwindigkeitskategorien'!D53</f>
        <v>40231</v>
      </c>
      <c r="E64" s="68" t="str">
        <f>REPLACE($D64,5,1,'B Geschwindigkeitskategorien'!$L$9)</f>
        <v>40232</v>
      </c>
      <c r="F64" s="214" t="s">
        <v>55</v>
      </c>
      <c r="G64" s="59"/>
    </row>
    <row r="65" spans="1:7" x14ac:dyDescent="0.3">
      <c r="A65" s="173"/>
      <c r="B65" s="173"/>
      <c r="C65" s="188"/>
      <c r="D65" s="68" t="str">
        <f>'B Geschwindigkeitskategorien'!D54</f>
        <v>40311</v>
      </c>
      <c r="E65" s="68" t="str">
        <f>REPLACE($D65,5,1,'B Geschwindigkeitskategorien'!$L$9)</f>
        <v>40312</v>
      </c>
      <c r="F65" s="214" t="s">
        <v>69</v>
      </c>
      <c r="G65" s="59"/>
    </row>
    <row r="66" spans="1:7" x14ac:dyDescent="0.3">
      <c r="A66" s="173"/>
      <c r="B66" s="173"/>
      <c r="C66" s="187"/>
      <c r="D66" s="68" t="str">
        <f>'B Geschwindigkeitskategorien'!D55</f>
        <v>40901</v>
      </c>
      <c r="E66" s="68" t="str">
        <f>REPLACE($D66,5,1,'B Geschwindigkeitskategorien'!$L$9)</f>
        <v>40902</v>
      </c>
      <c r="F66" s="215" t="s">
        <v>260</v>
      </c>
      <c r="G66" s="59"/>
    </row>
    <row r="67" spans="1:7" x14ac:dyDescent="0.3">
      <c r="A67" s="173"/>
      <c r="B67" s="173"/>
      <c r="E67" s="14"/>
      <c r="F67" s="84"/>
      <c r="G67" s="59"/>
    </row>
    <row r="68" spans="1:7" x14ac:dyDescent="0.3">
      <c r="A68" s="173"/>
      <c r="B68" s="173"/>
      <c r="C68" s="14"/>
      <c r="D68" s="14"/>
      <c r="E68" s="14"/>
      <c r="F68" s="84"/>
    </row>
    <row r="69" spans="1:7" x14ac:dyDescent="0.3">
      <c r="A69" s="173"/>
      <c r="B69" s="173"/>
      <c r="C69" s="14"/>
      <c r="D69" s="14"/>
      <c r="E69" s="14"/>
      <c r="F69" s="84"/>
    </row>
    <row r="70" spans="1:7" x14ac:dyDescent="0.3">
      <c r="A70" s="173"/>
      <c r="B70" s="173"/>
      <c r="C70" s="83"/>
      <c r="D70" s="83"/>
      <c r="E70" s="14"/>
      <c r="F70" s="84"/>
    </row>
    <row r="71" spans="1:7" x14ac:dyDescent="0.3">
      <c r="A71" s="173"/>
      <c r="B71" s="173"/>
      <c r="C71" s="91"/>
      <c r="D71" s="91"/>
      <c r="E71" s="14"/>
      <c r="F71" s="84"/>
    </row>
    <row r="72" spans="1:7" x14ac:dyDescent="0.3">
      <c r="A72" s="173"/>
      <c r="B72" s="173"/>
    </row>
    <row r="73" spans="1:7" x14ac:dyDescent="0.3">
      <c r="A73" s="173"/>
      <c r="B73" s="173"/>
    </row>
    <row r="74" spans="1:7" x14ac:dyDescent="0.3">
      <c r="A74" s="173"/>
      <c r="B74" s="173"/>
    </row>
    <row r="75" spans="1:7" x14ac:dyDescent="0.3">
      <c r="A75" s="173"/>
      <c r="B75" s="173"/>
      <c r="D75"/>
    </row>
    <row r="76" spans="1:7" x14ac:dyDescent="0.3">
      <c r="A76" s="173"/>
      <c r="B76" s="173"/>
      <c r="D76"/>
    </row>
    <row r="77" spans="1:7" x14ac:dyDescent="0.3">
      <c r="A77" s="173"/>
      <c r="B77" s="173"/>
      <c r="D77"/>
    </row>
    <row r="78" spans="1:7" x14ac:dyDescent="0.3">
      <c r="A78" s="173"/>
      <c r="B78" s="173"/>
      <c r="D78"/>
    </row>
  </sheetData>
  <mergeCells count="13">
    <mergeCell ref="D2:E2"/>
    <mergeCell ref="C4:F4"/>
    <mergeCell ref="C5:F5"/>
    <mergeCell ref="C11:F11"/>
    <mergeCell ref="C41:F41"/>
    <mergeCell ref="C58:F58"/>
    <mergeCell ref="C60:F60"/>
    <mergeCell ref="C52:F52"/>
    <mergeCell ref="C21:F21"/>
    <mergeCell ref="C27:F27"/>
    <mergeCell ref="C34:F34"/>
    <mergeCell ref="C37:F37"/>
    <mergeCell ref="C53:F53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 tint="-0.249977111117893"/>
  </sheetPr>
  <dimension ref="B2:N32"/>
  <sheetViews>
    <sheetView showGridLines="0" zoomScale="160" zoomScaleNormal="160" workbookViewId="0">
      <selection activeCell="M27" sqref="M27"/>
    </sheetView>
  </sheetViews>
  <sheetFormatPr baseColWidth="10" defaultColWidth="9.33203125" defaultRowHeight="14.4" x14ac:dyDescent="0.3"/>
  <cols>
    <col min="2" max="2" width="1.33203125" customWidth="1"/>
    <col min="3" max="4" width="5.44140625" customWidth="1"/>
    <col min="5" max="5" width="3.5546875" customWidth="1"/>
    <col min="6" max="7" width="5.44140625" customWidth="1"/>
    <col min="8" max="8" width="3.5546875" customWidth="1"/>
    <col min="9" max="10" width="5.44140625" customWidth="1"/>
    <col min="11" max="11" width="3.5546875" customWidth="1"/>
    <col min="12" max="13" width="5.44140625" customWidth="1"/>
    <col min="14" max="14" width="47.6640625" customWidth="1"/>
    <col min="15" max="15" width="1.5546875" customWidth="1"/>
  </cols>
  <sheetData>
    <row r="2" spans="3:14" ht="7.5" customHeight="1" x14ac:dyDescent="0.3"/>
    <row r="3" spans="3:14" s="180" customFormat="1" ht="30" customHeight="1" x14ac:dyDescent="0.3">
      <c r="C3" s="304" t="s">
        <v>94</v>
      </c>
      <c r="D3" s="304"/>
      <c r="E3" s="173"/>
      <c r="F3" s="305" t="s">
        <v>135</v>
      </c>
      <c r="G3" s="304"/>
      <c r="H3" s="173"/>
      <c r="I3" s="305" t="s">
        <v>136</v>
      </c>
      <c r="J3" s="304"/>
      <c r="K3" s="173"/>
      <c r="L3" s="305" t="s">
        <v>149</v>
      </c>
      <c r="M3" s="305"/>
    </row>
    <row r="4" spans="3:14" ht="7.5" customHeight="1" x14ac:dyDescent="0.3">
      <c r="D4" s="181"/>
      <c r="G4" s="181"/>
      <c r="J4" s="181"/>
      <c r="M4" s="181"/>
    </row>
    <row r="5" spans="3:14" ht="11.25" customHeight="1" x14ac:dyDescent="0.3">
      <c r="C5" s="182"/>
      <c r="D5" s="181"/>
      <c r="E5" s="59"/>
      <c r="F5" s="59"/>
      <c r="G5" s="181"/>
      <c r="H5" s="59"/>
      <c r="I5" s="59"/>
      <c r="J5" s="181"/>
      <c r="K5" s="59"/>
      <c r="L5" s="182"/>
      <c r="M5" s="181"/>
      <c r="N5" s="306" t="s">
        <v>140</v>
      </c>
    </row>
    <row r="6" spans="3:14" ht="11.25" customHeight="1" x14ac:dyDescent="0.3">
      <c r="D6" s="181"/>
      <c r="G6" s="181"/>
      <c r="J6" s="181"/>
      <c r="L6" s="59"/>
      <c r="M6" s="59"/>
      <c r="N6" s="306"/>
    </row>
    <row r="7" spans="3:14" ht="7.5" customHeight="1" x14ac:dyDescent="0.3">
      <c r="D7" s="181"/>
      <c r="G7" s="181"/>
      <c r="J7" s="181"/>
      <c r="L7" s="59"/>
      <c r="M7" s="59"/>
      <c r="N7" s="5"/>
    </row>
    <row r="8" spans="3:14" ht="11.25" customHeight="1" x14ac:dyDescent="0.3">
      <c r="C8" s="59"/>
      <c r="D8" s="181"/>
      <c r="E8" s="59"/>
      <c r="F8" s="182"/>
      <c r="G8" s="181"/>
      <c r="H8" s="59"/>
      <c r="I8" s="182"/>
      <c r="J8" s="181"/>
      <c r="K8" s="59"/>
      <c r="L8" s="59"/>
      <c r="M8" s="59"/>
      <c r="N8" s="303" t="s">
        <v>141</v>
      </c>
    </row>
    <row r="9" spans="3:14" ht="11.25" customHeight="1" x14ac:dyDescent="0.3">
      <c r="C9" s="59"/>
      <c r="D9" s="181"/>
      <c r="E9" s="59"/>
      <c r="F9" s="59"/>
      <c r="G9" s="181"/>
      <c r="H9" s="59"/>
      <c r="I9" s="59"/>
      <c r="J9" s="59"/>
      <c r="K9" s="59"/>
      <c r="L9" s="59"/>
      <c r="M9" s="59"/>
      <c r="N9" s="303"/>
    </row>
    <row r="10" spans="3:14" ht="7.5" customHeight="1" x14ac:dyDescent="0.3">
      <c r="C10" s="59"/>
      <c r="D10" s="181"/>
      <c r="E10" s="59"/>
      <c r="F10" s="59"/>
      <c r="G10" s="181"/>
      <c r="H10" s="59"/>
      <c r="I10" s="59"/>
      <c r="J10" s="59"/>
      <c r="K10" s="59"/>
      <c r="L10" s="59"/>
      <c r="M10" s="59"/>
      <c r="N10" s="5"/>
    </row>
    <row r="11" spans="3:14" ht="11.25" customHeight="1" x14ac:dyDescent="0.3">
      <c r="C11" s="59"/>
      <c r="D11" s="181"/>
      <c r="E11" s="59"/>
      <c r="F11" s="182"/>
      <c r="G11" s="181"/>
      <c r="H11" s="59"/>
      <c r="I11" s="59"/>
      <c r="J11" s="59"/>
      <c r="K11" s="59"/>
      <c r="L11" s="59"/>
      <c r="M11" s="59"/>
      <c r="N11" s="300" t="s">
        <v>7</v>
      </c>
    </row>
    <row r="12" spans="3:14" ht="11.25" customHeight="1" x14ac:dyDescent="0.3">
      <c r="C12" s="59"/>
      <c r="D12" s="181"/>
      <c r="E12" s="59"/>
      <c r="F12" s="59"/>
      <c r="G12" s="59"/>
      <c r="H12" s="59"/>
      <c r="I12" s="59"/>
      <c r="J12" s="59"/>
      <c r="K12" s="59"/>
      <c r="L12" s="59"/>
      <c r="M12" s="59"/>
      <c r="N12" s="300"/>
    </row>
    <row r="13" spans="3:14" ht="7.5" customHeight="1" x14ac:dyDescent="0.3">
      <c r="C13" s="59"/>
      <c r="D13" s="181"/>
      <c r="E13" s="59"/>
      <c r="F13" s="59"/>
      <c r="G13" s="59"/>
      <c r="H13" s="59"/>
      <c r="I13" s="59"/>
      <c r="J13" s="59"/>
      <c r="K13" s="59"/>
      <c r="L13" s="59"/>
      <c r="M13" s="59"/>
      <c r="N13" s="5"/>
    </row>
    <row r="14" spans="3:14" ht="11.25" customHeight="1" x14ac:dyDescent="0.3">
      <c r="C14" s="182"/>
      <c r="D14" s="181"/>
      <c r="E14" s="59"/>
      <c r="F14" s="59"/>
      <c r="G14" s="59"/>
      <c r="H14" s="59"/>
      <c r="I14" s="59"/>
      <c r="J14" s="59"/>
      <c r="K14" s="59"/>
      <c r="L14" s="59"/>
      <c r="M14" s="59"/>
      <c r="N14" s="301" t="s">
        <v>11</v>
      </c>
    </row>
    <row r="15" spans="3:14" ht="11.25" customHeight="1" x14ac:dyDescent="0.3">
      <c r="C15" s="59"/>
      <c r="D15" s="59"/>
      <c r="F15" s="59"/>
      <c r="G15" s="59"/>
      <c r="I15" s="59"/>
      <c r="J15" s="59"/>
      <c r="L15" s="59"/>
      <c r="M15" s="59"/>
      <c r="N15" s="301"/>
    </row>
    <row r="16" spans="3:14" ht="7.5" customHeight="1" x14ac:dyDescent="0.3">
      <c r="C16" s="59"/>
      <c r="D16" s="59"/>
      <c r="F16" s="59"/>
      <c r="G16" s="59"/>
      <c r="I16" s="59"/>
      <c r="J16" s="59"/>
      <c r="L16" s="59"/>
      <c r="M16" s="59"/>
    </row>
    <row r="17" spans="2:14" ht="11.25" customHeight="1" thickBot="1" x14ac:dyDescent="0.35">
      <c r="C17" s="183"/>
      <c r="D17" s="183"/>
      <c r="E17" s="183"/>
      <c r="F17" s="183"/>
      <c r="G17" s="183"/>
      <c r="H17" s="59"/>
      <c r="I17" s="59"/>
      <c r="J17" s="59"/>
      <c r="K17" s="59"/>
      <c r="L17" s="59"/>
      <c r="M17" s="59"/>
      <c r="N17" s="302" t="s">
        <v>137</v>
      </c>
    </row>
    <row r="18" spans="2:14" ht="11.25" customHeight="1" x14ac:dyDescent="0.3">
      <c r="C18" s="59"/>
      <c r="D18" s="59"/>
      <c r="F18" s="59"/>
      <c r="G18" s="59"/>
      <c r="I18" s="59"/>
      <c r="J18" s="59"/>
      <c r="L18" s="59"/>
      <c r="M18" s="59"/>
      <c r="N18" s="302"/>
    </row>
    <row r="19" spans="2:14" ht="7.5" customHeight="1" x14ac:dyDescent="0.3">
      <c r="C19" s="59"/>
      <c r="D19" s="59"/>
      <c r="F19" s="59"/>
      <c r="G19" s="59"/>
      <c r="I19" s="59"/>
      <c r="J19" s="59"/>
      <c r="L19" s="59"/>
      <c r="M19" s="59"/>
    </row>
    <row r="21" spans="2:14" x14ac:dyDescent="0.3">
      <c r="C21" t="s">
        <v>138</v>
      </c>
    </row>
    <row r="22" spans="2:14" ht="7.5" customHeight="1" x14ac:dyDescent="0.3">
      <c r="B22" s="59"/>
      <c r="C22" s="59"/>
      <c r="D22" s="59"/>
      <c r="E22" s="59"/>
      <c r="F22" s="298" t="s">
        <v>98</v>
      </c>
      <c r="G22" s="298"/>
      <c r="H22" s="298"/>
      <c r="I22" s="298"/>
      <c r="J22" s="298"/>
      <c r="K22" s="298"/>
      <c r="L22" s="298"/>
    </row>
    <row r="23" spans="2:14" ht="7.5" customHeight="1" x14ac:dyDescent="0.3">
      <c r="B23" s="59"/>
      <c r="C23" s="59"/>
      <c r="D23" s="59"/>
      <c r="E23" s="59"/>
      <c r="F23" s="298"/>
      <c r="G23" s="298"/>
      <c r="H23" s="298"/>
      <c r="I23" s="298"/>
      <c r="J23" s="298"/>
      <c r="K23" s="298"/>
      <c r="L23" s="298"/>
    </row>
    <row r="24" spans="2:14" ht="7.5" customHeight="1" x14ac:dyDescent="0.3">
      <c r="B24" s="59"/>
      <c r="C24" s="59"/>
      <c r="D24" s="59"/>
      <c r="E24" s="59"/>
      <c r="F24" s="298" t="s">
        <v>143</v>
      </c>
      <c r="G24" s="298"/>
      <c r="H24" s="298"/>
      <c r="I24" s="298"/>
      <c r="J24" s="298"/>
      <c r="K24" s="298"/>
      <c r="L24" s="298"/>
    </row>
    <row r="25" spans="2:14" ht="7.5" customHeight="1" x14ac:dyDescent="0.3">
      <c r="B25" s="59"/>
      <c r="C25" s="59"/>
      <c r="D25" s="59"/>
      <c r="E25" s="59"/>
      <c r="F25" s="298"/>
      <c r="G25" s="298"/>
      <c r="H25" s="298"/>
      <c r="I25" s="298"/>
      <c r="J25" s="298"/>
      <c r="K25" s="298"/>
      <c r="L25" s="298"/>
    </row>
    <row r="26" spans="2:14" ht="7.5" customHeight="1" x14ac:dyDescent="0.3">
      <c r="B26" s="59"/>
      <c r="C26" s="59"/>
      <c r="D26" s="59"/>
      <c r="E26" s="59"/>
      <c r="F26" s="298" t="s">
        <v>142</v>
      </c>
      <c r="G26" s="298"/>
      <c r="H26" s="298"/>
      <c r="I26" s="298"/>
      <c r="J26" s="298"/>
      <c r="K26" s="298"/>
      <c r="L26" s="298"/>
    </row>
    <row r="27" spans="2:14" ht="7.5" customHeight="1" x14ac:dyDescent="0.3">
      <c r="B27" s="59"/>
      <c r="C27" s="59"/>
      <c r="D27" s="59"/>
      <c r="E27" s="59"/>
      <c r="F27" s="298"/>
      <c r="G27" s="298"/>
      <c r="H27" s="298"/>
      <c r="I27" s="298"/>
      <c r="J27" s="298"/>
      <c r="K27" s="298"/>
      <c r="L27" s="298"/>
    </row>
    <row r="28" spans="2:14" ht="7.5" customHeight="1" x14ac:dyDescent="0.3">
      <c r="B28" s="59"/>
      <c r="C28" s="59"/>
      <c r="D28" s="59"/>
      <c r="E28" s="59"/>
      <c r="F28" s="298" t="s">
        <v>139</v>
      </c>
      <c r="G28" s="298"/>
      <c r="H28" s="298"/>
      <c r="I28" s="298"/>
      <c r="J28" s="298"/>
      <c r="K28" s="298"/>
      <c r="L28" s="298"/>
    </row>
    <row r="29" spans="2:14" ht="7.5" customHeight="1" x14ac:dyDescent="0.3">
      <c r="B29" s="59"/>
      <c r="C29" s="59"/>
      <c r="D29" s="59"/>
      <c r="E29" s="59"/>
      <c r="F29" s="298"/>
      <c r="G29" s="298"/>
      <c r="H29" s="298"/>
      <c r="I29" s="298"/>
      <c r="J29" s="298"/>
      <c r="K29" s="298"/>
      <c r="L29" s="298"/>
    </row>
    <row r="30" spans="2:14" ht="7.5" customHeight="1" thickBot="1" x14ac:dyDescent="0.35">
      <c r="C30" s="183"/>
      <c r="D30" s="183"/>
      <c r="F30" s="299" t="s">
        <v>148</v>
      </c>
      <c r="G30" s="299"/>
      <c r="H30" s="299"/>
      <c r="I30" s="299"/>
      <c r="J30" s="299"/>
      <c r="K30" s="299"/>
      <c r="L30" s="299"/>
    </row>
    <row r="31" spans="2:14" ht="7.5" customHeight="1" x14ac:dyDescent="0.3">
      <c r="F31" s="299"/>
      <c r="G31" s="299"/>
      <c r="H31" s="299"/>
      <c r="I31" s="299"/>
      <c r="J31" s="299"/>
      <c r="K31" s="299"/>
      <c r="L31" s="299"/>
    </row>
    <row r="32" spans="2:14" ht="6.6" customHeight="1" x14ac:dyDescent="0.3"/>
  </sheetData>
  <mergeCells count="14">
    <mergeCell ref="N8:N9"/>
    <mergeCell ref="C3:D3"/>
    <mergeCell ref="F3:G3"/>
    <mergeCell ref="I3:J3"/>
    <mergeCell ref="L3:M3"/>
    <mergeCell ref="N5:N6"/>
    <mergeCell ref="F28:L29"/>
    <mergeCell ref="F30:L31"/>
    <mergeCell ref="N11:N12"/>
    <mergeCell ref="N14:N15"/>
    <mergeCell ref="N17:N18"/>
    <mergeCell ref="F22:L23"/>
    <mergeCell ref="F24:L25"/>
    <mergeCell ref="F26:L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 Versorgte Gebiete - Coverage</vt:lpstr>
      <vt:lpstr>B Geschwindigkeitskategorien</vt:lpstr>
      <vt:lpstr>C Versorgte Gebiete - ohne Netz</vt:lpstr>
      <vt:lpstr>Codierung+Check</vt:lpstr>
      <vt:lpstr>Tab Anwendungsfälle</vt:lpstr>
      <vt:lpstr>Abb FTTx vs. Technologie</vt:lpstr>
      <vt:lpstr>'A Versorgte Gebiete - Coverage'!Druckbereich</vt:lpstr>
      <vt:lpstr>'Abb FTTx vs. Technologie'!Druckbereich</vt:lpstr>
      <vt:lpstr>'C Versorgte Gebiete - ohne Netz'!Druckbereich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2020-11-18T15:03:44Z</dcterms:modified>
</cp:coreProperties>
</file>